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<sst xmlns="http://schemas.openxmlformats.org/spreadsheetml/2006/main" count="386" uniqueCount="227">
  <si>
    <t>№ п/п</t>
  </si>
  <si>
    <t>Ожидаемый результат  (краткое описание)</t>
  </si>
  <si>
    <t>всего</t>
  </si>
  <si>
    <t>местный бюджет</t>
  </si>
  <si>
    <t>X</t>
  </si>
  <si>
    <t>областной бюджет</t>
  </si>
  <si>
    <t>1</t>
  </si>
  <si>
    <t>3</t>
  </si>
  <si>
    <t>Улучшение качества жизни отдельных категорий граждан</t>
  </si>
  <si>
    <t>Оказание материальной помощи гражданам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</si>
  <si>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</si>
  <si>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</si>
  <si>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стимулирование рождаемости, повышение статуса многодетной семьи, поощрение многодетности</t>
  </si>
  <si>
    <t>Обеспечение противопожарной безопасности</t>
  </si>
  <si>
    <t>Улучшение качества социальных услуг</t>
  </si>
  <si>
    <t>Итого по муниципальной  программе</t>
  </si>
  <si>
    <t>Эффективное управление реализацией подпрограммы</t>
  </si>
  <si>
    <t>без затрат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</si>
  <si>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</si>
  <si>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</si>
  <si>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</si>
  <si>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Увеличение доли семей, получающих дополнительные меры социальной поддержки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</si>
  <si>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</si>
  <si>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</si>
  <si>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</si>
  <si>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</si>
  <si>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</si>
  <si>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</si>
  <si>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Дань памяти участникам Великой Отечественной войны</t>
  </si>
  <si>
    <t xml:space="preserve">                                         Приложение</t>
  </si>
  <si>
    <t>Улучшение качества жизни семей с детьми</t>
  </si>
  <si>
    <t>ПЛАН РЕАЛИЗАЦИИ</t>
  </si>
  <si>
    <t xml:space="preserve">Ответственный исполнитель, соисполнитель, участник (должность/ФИО)  </t>
  </si>
  <si>
    <t>Начальник административно-хозяйственного отдела 
Юдина Т.И.</t>
  </si>
  <si>
    <t>Начальник отдела субсидий и льгот Даниленко М.В.</t>
  </si>
  <si>
    <t>Заместитель директора 
Дубенцева С.В.</t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</si>
  <si>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</si>
  <si>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 xml:space="preserve">Увеличение количества объектов, доступных для инвалидов в спортивных учреждениях </t>
  </si>
  <si>
    <t>Директор</t>
  </si>
  <si>
    <t>А.А.Пашко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</si>
  <si>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</si>
  <si>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</si>
  <si>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</si>
  <si>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</si>
  <si>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</si>
  <si>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</si>
  <si>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</si>
  <si>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</si>
  <si>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</si>
  <si>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</si>
  <si>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</si>
  <si>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</si>
  <si>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</si>
  <si>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</si>
  <si>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</si>
  <si>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</si>
  <si>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</si>
  <si>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</si>
  <si>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</si>
  <si>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</si>
  <si>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</si>
  <si>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</si>
  <si>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</si>
  <si>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</si>
  <si>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48</t>
  </si>
  <si>
    <t>51</t>
  </si>
  <si>
    <t>52</t>
  </si>
  <si>
    <t>54</t>
  </si>
  <si>
    <t>56</t>
  </si>
  <si>
    <t>Х</t>
  </si>
  <si>
    <t>71</t>
  </si>
  <si>
    <t>72</t>
  </si>
  <si>
    <t>76</t>
  </si>
  <si>
    <t>77</t>
  </si>
  <si>
    <t xml:space="preserve">Предоставление возможности бесплатного проезда к удаленным местам оздоровления и обратно детей из малообеспеченных семей </t>
  </si>
  <si>
    <t>Увеличение количества объектов, доступных для инвалидов в учреждениях здравоохранения</t>
  </si>
  <si>
    <t>Главный специалист отдела по делам ветеранов и инвалидов 
Березова А.Н.</t>
  </si>
  <si>
    <t>70</t>
  </si>
  <si>
    <t>73</t>
  </si>
  <si>
    <t>Увеличение количества объектов, доступных для инвалидов в учреждениях образования</t>
  </si>
  <si>
    <t>Увеличение количества объектов, доступных для инвалидов в учреждениях культуры</t>
  </si>
  <si>
    <t>Главный специалист отдела по делам ветеранов и инвалидов Березова А.Н.</t>
  </si>
  <si>
    <t>Начальник Управления здравоохранения г.Волгодонска 
Ладанов С.Н.</t>
  </si>
  <si>
    <t>внебюджетные источники</t>
  </si>
  <si>
    <t>Материальное стиму-лирование рождаемости, повышение качества питания, здоровья детей и снижение младенческой смертности</t>
  </si>
  <si>
    <t>Предоставление возможности оздоровления детей из малообеспеченных семей, детей работников организаций всех форм собственности</t>
  </si>
  <si>
    <t>78</t>
  </si>
  <si>
    <t>муниципальной программы города Волгодонска "Социальная поддержка граждан Волгодонска" на 2020 год</t>
  </si>
  <si>
    <t>ОМ 1.2. Предоставление мер социальной поддержки ветеранам труда</t>
  </si>
  <si>
    <t>ОМ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</si>
  <si>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ОМ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</si>
  <si>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ОМ 1.4. Предоставление гражданам в целях оказания социальной поддержки  субсидий на оплату жилых помещений и коммунальных услуг </t>
  </si>
  <si>
    <t>ОМ 1.5. Предоставление материальной и иной помощи для погребения</t>
  </si>
  <si>
    <t xml:space="preserve">ОМ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</si>
  <si>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ОМ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</si>
  <si>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ОМ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</si>
  <si>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>ОМ 1.9. Осуществление ежегодной денежной выплаты лицам, награжденным нагрудным знаком «Почетный донор России»</t>
  </si>
  <si>
    <t>ОМ 1.10. Предоставление отдельных мер социальной граждан, подвергшихся воздействию радиации</t>
  </si>
  <si>
    <t xml:space="preserve">ОМ 1.11.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</si>
  <si>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>Мероприятие 1.11.1. Ежемесячная доплата к пенсии почетным гражданам города</t>
  </si>
  <si>
    <t>Мероприятие 1.11.2. Ежемесячная доплата к государственной пенсии депутатам Волгодонской городской Думы</t>
  </si>
  <si>
    <t>Мероприятие 1.11.3. Пенсия за выслугу лет муниципальным служащим города</t>
  </si>
  <si>
    <t>ОМ 1.12.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</si>
  <si>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Мероприятие 1.12.1. Осуществление мониторинга 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</si>
  <si>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Мероприятие 1.12.3. 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</si>
  <si>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Мероприятие 1.12.4. 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</si>
  <si>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Мероприятие 1.12.2. Обновление банка данных одиноких и одиноко проживающих граждан, нуждающихся в адресной социальной поддержке</t>
  </si>
  <si>
    <t>Мероприятие 1.12.5. Организация и предоставление бесплатного питания гражданам, находящимся в трудной жизненной ситуации</t>
  </si>
  <si>
    <t>Мероприятие 1.12.6. 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</si>
  <si>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Мероприятие 1.12.7. Приобретение новогодних подарков и поздравительных открыток для детей из малообеспеченных семей в возрасте от 2 до 14 лет</t>
  </si>
  <si>
    <t>Мероприятие 1.12.8. Выплата единовременной адресной помощи ветеранам Великой Отечественной войны, их чествование  в честь годовщины Победы.</t>
  </si>
  <si>
    <t xml:space="preserve">Мероприятие 1.12.9. Оказание материальной помощи на проведение ремонта жилья, находящегося в собственности ветерана Великой Отечественной войны 1241-1245гг. или занимаемого им по договору социального найма, в целях улучшения  жилищных условий </t>
  </si>
  <si>
    <t>Мероприятие 1.12.10. Приобретение ритуальных венков в связи со смертью участников Великой Отечественной войны</t>
  </si>
  <si>
    <t>Мероприятие 1.12.11. Чествование юбиляров-ветеранов Великой Отечественной войны и долгожителей города (100 лет и старше)</t>
  </si>
  <si>
    <t>Мероприятие 1.12.12. Организация коллективного отдыха инвалидов-колясочников с выездом на базу отдыха и проведением культурно-просветительных мероприятий</t>
  </si>
  <si>
    <t xml:space="preserve">Мероприятие 1.12.15. Годовщинам снятия блокады Ленинграда и Сталинградской битвы                </t>
  </si>
  <si>
    <t>Мероприятие 1.12.26. Годовщине битвы под Москвой</t>
  </si>
  <si>
    <t>Подпрограмма 2.
«Финансовая поддержка семей с детьми»</t>
  </si>
  <si>
    <t xml:space="preserve">ОМ 2.1. Предоставление государственного ежемесячного пособия на ребенка малоимущим семьям </t>
  </si>
  <si>
    <t xml:space="preserve">Номер и наименование </t>
  </si>
  <si>
    <t>Плановый срок реализации</t>
  </si>
  <si>
    <t>Объем расходов, (тыс. руб.)</t>
  </si>
  <si>
    <t>ОМ 2.2. Предоставление мер социальной поддержки малоимущим семьям, имеющим детей первого-второго года жизни</t>
  </si>
  <si>
    <t xml:space="preserve">ОМ 2.3. Предоставление мер социальной поддержки на детей из многодетных семей  </t>
  </si>
  <si>
    <t xml:space="preserve">ОМ 2.4.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</si>
  <si>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ОМ 2.5.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</si>
  <si>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ОМ 2.6.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</si>
  <si>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ОМ 2.7.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</si>
  <si>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 ОМ 2.8.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</si>
  <si>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ОМ 2.9 Предоставление ежемесячной выплаты в связи с рождением (усыновлением) первого ребенка  </t>
  </si>
  <si>
    <t xml:space="preserve">ОМ 2.10. Организация и обеспечение отдыха и оздоровления детей </t>
  </si>
  <si>
    <t>Подпрограмма 3. «Старшее поколение»</t>
  </si>
  <si>
    <t>ОМ 3.1. Осуществление государственных полномочий в сфере социального обслуживания</t>
  </si>
  <si>
    <t>ОМ 3.2. Организация проведения мероприятий по проблемам пожилых людей и мероприятий, направленных на улучшение социальной защищенности пожилых людей и их активного долголетия</t>
  </si>
  <si>
    <t>ОМ 4.1. Организация работы специализированного микроавтобуса и обеспечение доступности к услугам в приоритетных сферах жизнедеятельности граждан с ограниченными физическими возможностями</t>
  </si>
  <si>
    <t>ОМ 4.2. Создание универсальной безбарьерной среды в образовательных учреждениях</t>
  </si>
  <si>
    <t>Начальник Управления образования г.Волгодонска                                                      Т.А.Самсонюк</t>
  </si>
  <si>
    <t>ОМ 4.3. Создание универсальной безбарьерной среды в учреждениях здравоохранения</t>
  </si>
  <si>
    <t>ОМ 4.4. Создание универсальной безбарьерной среды в учреждениях культуры</t>
  </si>
  <si>
    <t>Подпрограмма 4. «Доступная среда»</t>
  </si>
  <si>
    <t>ОМ 4.5. Создание универсальной безбарьерной среды в спортивных учреждениях</t>
  </si>
  <si>
    <t xml:space="preserve">ОМ 4.6.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</si>
  <si>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Подпрограмма 5.
«Обеспечение реализации муниципальной программы»</t>
  </si>
  <si>
    <t>ОМ 5.1. Обеспечение деятельности ДТиСР г.Волгодонска</t>
  </si>
  <si>
    <t xml:space="preserve">Мероприятие 5.1.1.  Организация повышения квалификации </t>
  </si>
  <si>
    <t>Мероприятие 5.1.4. Закупка товаров, работ, услуг для обеспечения реализации подпрограммы</t>
  </si>
  <si>
    <t>Мероприятие 5.1.5. Диспансеризация муниципальных служащих города</t>
  </si>
  <si>
    <t>Контрольное событие муниципальной программы 1.1. Выплата единовременной адресной помощи ветеранам Великой Отечественной войны в честь годовщины Победы</t>
  </si>
  <si>
    <t>Контрольное событие муниципальной программы 2.1. Заключение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</si>
  <si>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 xml:space="preserve">Контрольное событие муниципальной программы  1.2. Заключение контракта на приобретение новогодних подарков для детей из малообеспеченных семей </t>
  </si>
  <si>
    <t>Мероприятие 3.1.1. Оплата налогов, государственной пошлины</t>
  </si>
  <si>
    <t>Мероприятие 3.1.3. Закупка товаров, работ, услуг для обеспечения деятельности учреждений социального обслуживания</t>
  </si>
  <si>
    <t xml:space="preserve">Мероприятие 3.1.4. Обеспечение первичных мер пожарной безопасности </t>
  </si>
  <si>
    <t>Участник 1 МУ «ЦСО ГПВиИ №1 г. Волгодонска»</t>
  </si>
  <si>
    <t>Участник 5 Отдел культуры г. Волгодонска</t>
  </si>
  <si>
    <t>Участник 4 Спорткомитет
г. Волгодонска</t>
  </si>
  <si>
    <t>Ответственный исполнитель муниципальной программы ДТиСР г. Волгодонска</t>
  </si>
  <si>
    <t xml:space="preserve">Мероприятие 1.12.13. Дню памяти о россиянах, исполнявших служебный долг за пределами Отечества                      </t>
  </si>
  <si>
    <t xml:space="preserve">Мероприятие 1.12.14. Дню памяти жертв радиационных катастроф            </t>
  </si>
  <si>
    <t xml:space="preserve">Мероприятие 1.12.15. Дню защиты детей           </t>
  </si>
  <si>
    <t xml:space="preserve">Мероприятие 1.12.16. Дню памяти и скорби            </t>
  </si>
  <si>
    <t>Мероприятие 1.12.17. Международному дню глухих</t>
  </si>
  <si>
    <t xml:space="preserve">Мероприятие 1.12.18. Дню пожилых людей          </t>
  </si>
  <si>
    <t xml:space="preserve">Мероприятие 1.12.19. Дню памяти жертв политических репрессий  </t>
  </si>
  <si>
    <t xml:space="preserve">Мероприятие 1.12.20. Международному дню слепых                          </t>
  </si>
  <si>
    <t xml:space="preserve">Мероприятие 1.12.21. Международному дню инвалидов          </t>
  </si>
  <si>
    <t>Мероприятие 1.12.22. Памяти погибших военнослужащих во время боевых действий в Чечне</t>
  </si>
  <si>
    <t>Начальник отдела адресных пособий Ескина М.В.</t>
  </si>
  <si>
    <t>Начальник отдела - главный бухгалтер Столяр И.О.</t>
  </si>
  <si>
    <t>Директор МУ "ЦСО ГПВиИ № 1 г.Волгодонска" Киричёк Э.В.</t>
  </si>
  <si>
    <t>Директор ДТиСР г.Волгодонска Пашко А.А.</t>
  </si>
  <si>
    <t>Начальник Отдела культуры
г.Волгодонска А.Н. Жукова</t>
  </si>
  <si>
    <t>Председатель Спорткомитета г.Волгодонска ТютюнниковВ.В.</t>
  </si>
  <si>
    <t xml:space="preserve">Мероприятие 5.1.5. Обеспечение первичных мер пожарной безопасности </t>
  </si>
  <si>
    <t>Участник 3 Управление образования г. Волгодонска</t>
  </si>
  <si>
    <t>Участник 2 Управление здравоохранения г.Волгодонска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</si>
  <si>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</si>
  <si>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</si>
  <si>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</si>
  <si>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</si>
  <si>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</si>
  <si>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</si>
  <si>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</si>
  <si>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</si>
  <si>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</si>
  <si>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</si>
  <si>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</si>
  <si>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</si>
  <si>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</si>
  <si>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</si>
  <si>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</si>
  <si>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</si>
  <si>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</si>
  <si>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</si>
  <si>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</si>
  <si>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</si>
  <si>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</si>
  <si>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</si>
  <si>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</si>
  <si>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53</t>
  </si>
  <si>
    <t>55</t>
  </si>
  <si>
    <t>57</t>
  </si>
  <si>
    <t>58</t>
  </si>
  <si>
    <t>59</t>
  </si>
  <si>
    <t>60</t>
  </si>
  <si>
    <t>61</t>
  </si>
  <si>
    <t>62</t>
  </si>
  <si>
    <t>65</t>
  </si>
  <si>
    <t>66</t>
  </si>
  <si>
    <t>67</t>
  </si>
  <si>
    <t>68</t>
  </si>
  <si>
    <t>69</t>
  </si>
  <si>
    <t>74</t>
  </si>
  <si>
    <t>Начальник отдела - главный бухгалтер Столяр И.О.; Начальник административно-хозяйственного отдела  Юдина Т.И; Начальник отдела администрирования информационных систем и технических средств Сергеева Г.С.</t>
  </si>
  <si>
    <t>Директор МУ "ЦСО ГПВиИ № 1 г.Волгодонска"  Киричёк Э.В.</t>
  </si>
  <si>
    <t>федеральный бюджет</t>
  </si>
  <si>
    <t>Мероприятие 3.1.3. Организация и проведение конкурса профессионального мастерства</t>
  </si>
  <si>
    <t>Мероприятие 3.1.2. Обеспечения деятельности учреждения социального обслуживания</t>
  </si>
  <si>
    <t xml:space="preserve">Контрольное событие  муниципальной программы 4.1. Заключение контракта на выполнение работ по созданию универсальной безбарьерной среды для инвалидов в здании МУЗ «ГБСМП» по адресу ул.Гагарина,д.26
</t>
  </si>
  <si>
    <t>Мероприятие 5.1.1. Оплата налогов, государственной пошлины, исполнение судебных актов</t>
  </si>
  <si>
    <t>Мероприятие 5.1.2. Выплаты персоналу, закупка товаров, работ, услуг для обеспечения реализации подпрограммы</t>
  </si>
  <si>
    <t>Содействие созданию благоприятных условий для  социальной защищенности пожилых людей и их активного долголетия</t>
  </si>
  <si>
    <t>63</t>
  </si>
  <si>
    <t>64</t>
  </si>
  <si>
    <t>75</t>
  </si>
  <si>
    <r>
      <t xml:space="preserve">к приказу </t>
    </r>
    <r>
      <rPr>
        <u val="single"/>
        <sz val="14"/>
        <color indexed="8"/>
        <rFont val="Times New Roman"/>
        <family val="1"/>
      </rPr>
      <t>от 27.09.2019 № 197</t>
    </r>
  </si>
  <si>
    <t>Подпрограмма 1. Социальная поддержка отдельных категорий граждан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</si>
</sst>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00"/>
      <name val="Times New Roman"/>
      <family val="1"/>
    </font>
    <font>
      <sz val="14"/>
      <color theme="1"/>
      <name val="Calibri"/>
      <family val="2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49" fontId="5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49" fontId="51" fillId="0" borderId="10" xfId="0" applyNumberFormat="1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4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49" fontId="55" fillId="0" borderId="10" xfId="0" applyNumberFormat="1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49" fontId="57" fillId="0" borderId="10" xfId="0" applyNumberFormat="1" applyFont="1" applyFill="1" applyBorder="1" applyAlignment="1">
      <alignment horizontal="center" vertical="top" wrapText="1"/>
    </xf>
    <xf numFmtId="49" fontId="58" fillId="0" borderId="10" xfId="0" applyNumberFormat="1" applyFont="1" applyFill="1" applyBorder="1" applyAlignment="1">
      <alignment horizontal="center" vertical="top" wrapText="1"/>
    </xf>
    <xf numFmtId="49" fontId="59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vertical="top"/>
    </xf>
    <xf numFmtId="0" fontId="41" fillId="0" borderId="0" xfId="0" applyFont="1" applyFill="1" applyAlignment="1">
      <alignment horizontal="right" vertical="top"/>
    </xf>
    <xf numFmtId="173" fontId="55" fillId="0" borderId="10" xfId="0" applyNumberFormat="1" applyFont="1" applyFill="1" applyBorder="1" applyAlignment="1">
      <alignment horizontal="right" vertical="top" wrapText="1"/>
    </xf>
    <xf numFmtId="173" fontId="51" fillId="0" borderId="10" xfId="0" applyNumberFormat="1" applyFont="1" applyFill="1" applyBorder="1" applyAlignment="1">
      <alignment horizontal="right" vertical="top" wrapText="1"/>
    </xf>
    <xf numFmtId="173" fontId="60" fillId="0" borderId="10" xfId="0" applyNumberFormat="1" applyFont="1" applyFill="1" applyBorder="1" applyAlignment="1">
      <alignment horizontal="right" vertical="top" wrapText="1"/>
    </xf>
    <xf numFmtId="173" fontId="53" fillId="0" borderId="10" xfId="0" applyNumberFormat="1" applyFont="1" applyFill="1" applyBorder="1" applyAlignment="1">
      <alignment horizontal="right" vertical="top" wrapText="1"/>
    </xf>
    <xf numFmtId="173" fontId="55" fillId="0" borderId="11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horizontal="right" vertical="top"/>
    </xf>
    <xf numFmtId="14" fontId="51" fillId="0" borderId="10" xfId="0" applyNumberFormat="1" applyFont="1" applyFill="1" applyBorder="1" applyAlignment="1">
      <alignment horizontal="center" vertical="top" wrapText="1"/>
    </xf>
    <xf numFmtId="14" fontId="53" fillId="0" borderId="10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left" vertical="top" wrapText="1"/>
    </xf>
    <xf numFmtId="0" fontId="61" fillId="0" borderId="0" xfId="0" applyFont="1" applyFill="1" applyAlignment="1">
      <alignment vertical="top"/>
    </xf>
    <xf numFmtId="0" fontId="61" fillId="0" borderId="0" xfId="0" applyFont="1" applyFill="1" applyAlignment="1">
      <alignment horizontal="center" vertical="top"/>
    </xf>
    <xf numFmtId="0" fontId="62" fillId="0" borderId="0" xfId="0" applyFont="1" applyFill="1" applyAlignment="1">
      <alignment horizontal="right" vertical="top"/>
    </xf>
    <xf numFmtId="0" fontId="61" fillId="0" borderId="0" xfId="0" applyFont="1" applyFill="1" applyAlignment="1">
      <alignment horizontal="right" vertical="top"/>
    </xf>
    <xf numFmtId="0" fontId="51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49" fontId="52" fillId="0" borderId="1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/>
    </xf>
    <xf numFmtId="0" fontId="63" fillId="0" borderId="10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 horizontal="center" vertical="top"/>
    </xf>
    <xf numFmtId="0" fontId="64" fillId="0" borderId="0" xfId="0" applyFont="1" applyFill="1" applyAlignment="1">
      <alignment vertical="top"/>
    </xf>
    <xf numFmtId="0" fontId="62" fillId="0" borderId="0" xfId="0" applyFont="1" applyFill="1" applyAlignment="1">
      <alignment horizontal="center" vertical="top"/>
    </xf>
    <xf numFmtId="0" fontId="62" fillId="0" borderId="0" xfId="0" applyFont="1" applyFill="1" applyAlignment="1">
      <alignment vertical="top"/>
    </xf>
    <xf numFmtId="49" fontId="51" fillId="0" borderId="12" xfId="0" applyNumberFormat="1" applyFont="1" applyFill="1" applyBorder="1" applyAlignment="1">
      <alignment horizontal="center" vertical="top" wrapText="1"/>
    </xf>
    <xf numFmtId="49" fontId="51" fillId="0" borderId="13" xfId="0" applyNumberFormat="1" applyFont="1" applyFill="1" applyBorder="1" applyAlignment="1">
      <alignment horizontal="center" vertical="top" wrapText="1"/>
    </xf>
    <xf numFmtId="49" fontId="51" fillId="0" borderId="14" xfId="0" applyNumberFormat="1" applyFont="1" applyFill="1" applyBorder="1" applyAlignment="1">
      <alignment horizontal="center" vertical="top" wrapText="1"/>
    </xf>
    <xf numFmtId="49" fontId="62" fillId="0" borderId="12" xfId="0" applyNumberFormat="1" applyFont="1" applyFill="1" applyBorder="1" applyAlignment="1">
      <alignment horizontal="left" vertical="top" wrapText="1"/>
    </xf>
    <xf numFmtId="49" fontId="62" fillId="0" borderId="14" xfId="0" applyNumberFormat="1" applyFont="1" applyFill="1" applyBorder="1" applyAlignment="1">
      <alignment horizontal="left" vertical="top" wrapText="1"/>
    </xf>
    <xf numFmtId="49" fontId="62" fillId="0" borderId="13" xfId="0" applyNumberFormat="1" applyFont="1" applyFill="1" applyBorder="1" applyAlignment="1">
      <alignment horizontal="left" vertical="top" wrapText="1"/>
    </xf>
    <xf numFmtId="49" fontId="55" fillId="0" borderId="12" xfId="0" applyNumberFormat="1" applyFont="1" applyFill="1" applyBorder="1" applyAlignment="1">
      <alignment horizontal="center" vertical="top" wrapText="1"/>
    </xf>
    <xf numFmtId="49" fontId="55" fillId="0" borderId="14" xfId="0" applyNumberFormat="1" applyFont="1" applyFill="1" applyBorder="1" applyAlignment="1">
      <alignment horizontal="center" vertical="top" wrapText="1"/>
    </xf>
    <xf numFmtId="49" fontId="55" fillId="0" borderId="13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right" vertical="top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14" fontId="5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right"/>
    </xf>
    <xf numFmtId="0" fontId="52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 vertical="top"/>
    </xf>
    <xf numFmtId="0" fontId="51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6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="80" zoomScaleSheetLayoutView="80" zoomScalePageLayoutView="0" workbookViewId="0" topLeftCell="A1">
      <selection activeCell="B10" sqref="B10"/>
    </sheetView>
  </sheetViews>
  <sheetFormatPr defaultColWidth="8.8515625" defaultRowHeight="15"/>
  <cols>
    <col min="1" max="1" width="6.28125" style="50" customWidth="1"/>
    <col min="2" max="2" width="66.140625" style="7" customWidth="1"/>
    <col min="3" max="3" width="30.28125" style="20" customWidth="1"/>
    <col min="4" max="4" width="32.7109375" style="38" customWidth="1"/>
    <col min="5" max="5" width="12.00390625" style="20" customWidth="1"/>
    <col min="6" max="6" width="13.28125" style="29" customWidth="1"/>
    <col min="7" max="7" width="11.28125" style="21" customWidth="1"/>
    <col min="8" max="8" width="11.140625" style="21" customWidth="1"/>
    <col min="9" max="9" width="9.28125" style="21" customWidth="1"/>
    <col min="10" max="10" width="9.140625" style="21" customWidth="1"/>
    <col min="11" max="11" width="8.8515625" style="3" customWidth="1"/>
    <col min="12" max="16384" width="8.8515625" style="1" customWidth="1"/>
  </cols>
  <sheetData>
    <row r="1" spans="1:10" ht="18.75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6.25" customHeight="1">
      <c r="A2" s="55"/>
      <c r="B2" s="41"/>
      <c r="C2" s="56"/>
      <c r="D2" s="57"/>
      <c r="E2" s="58"/>
      <c r="F2" s="86" t="s">
        <v>225</v>
      </c>
      <c r="G2" s="86"/>
      <c r="H2" s="86"/>
      <c r="I2" s="86"/>
      <c r="J2" s="86"/>
    </row>
    <row r="3" spans="3:5" ht="15">
      <c r="C3" s="21"/>
      <c r="E3" s="21"/>
    </row>
    <row r="4" spans="1:10" ht="15.7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.75">
      <c r="A5" s="81" t="s">
        <v>87</v>
      </c>
      <c r="B5" s="81"/>
      <c r="C5" s="81"/>
      <c r="D5" s="81"/>
      <c r="E5" s="81"/>
      <c r="F5" s="81"/>
      <c r="G5" s="81"/>
      <c r="H5" s="81"/>
      <c r="I5" s="81"/>
      <c r="J5" s="81"/>
    </row>
    <row r="7" spans="1:10" ht="15">
      <c r="A7" s="68" t="s">
        <v>0</v>
      </c>
      <c r="B7" s="68" t="s">
        <v>119</v>
      </c>
      <c r="C7" s="68" t="s">
        <v>32</v>
      </c>
      <c r="D7" s="68" t="s">
        <v>1</v>
      </c>
      <c r="E7" s="68" t="s">
        <v>120</v>
      </c>
      <c r="F7" s="82" t="s">
        <v>121</v>
      </c>
      <c r="G7" s="83"/>
      <c r="H7" s="84"/>
      <c r="I7" s="84"/>
      <c r="J7" s="85"/>
    </row>
    <row r="8" spans="1:10" ht="51">
      <c r="A8" s="68"/>
      <c r="B8" s="68"/>
      <c r="C8" s="68"/>
      <c r="D8" s="68"/>
      <c r="E8" s="68"/>
      <c r="F8" s="27" t="s">
        <v>2</v>
      </c>
      <c r="G8" s="40" t="s">
        <v>215</v>
      </c>
      <c r="H8" s="40" t="s">
        <v>5</v>
      </c>
      <c r="I8" s="40" t="s">
        <v>3</v>
      </c>
      <c r="J8" s="40" t="s">
        <v>83</v>
      </c>
    </row>
    <row r="9" spans="1:10" ht="15">
      <c r="A9" s="48">
        <v>1</v>
      </c>
      <c r="B9" s="8">
        <v>2</v>
      </c>
      <c r="C9" s="8">
        <v>3</v>
      </c>
      <c r="D9" s="8">
        <v>4</v>
      </c>
      <c r="E9" s="8">
        <v>5</v>
      </c>
      <c r="F9" s="27">
        <v>6</v>
      </c>
      <c r="G9" s="8">
        <v>7</v>
      </c>
      <c r="H9" s="8">
        <v>8</v>
      </c>
      <c r="I9" s="8">
        <v>9</v>
      </c>
      <c r="J9" s="8">
        <v>10</v>
      </c>
    </row>
    <row r="10" spans="1:11" s="2" customFormat="1" ht="36.75" customHeight="1">
      <c r="A10" s="51" t="s">
        <v>6</v>
      </c>
      <c r="B10" s="9" t="s">
        <v>226</v>
      </c>
      <c r="C10" s="22" t="s">
        <v>170</v>
      </c>
      <c r="D10" s="22" t="s">
        <v>69</v>
      </c>
      <c r="E10" s="27" t="s">
        <v>4</v>
      </c>
      <c r="F10" s="30">
        <f>SUM(G10:I10)</f>
        <v>617146.5</v>
      </c>
      <c r="G10" s="30">
        <f>G11+G12+G13+G14+G15+G16+G17+G18+G19+G20+G21+G25</f>
        <v>154492.6</v>
      </c>
      <c r="H10" s="30">
        <f>H11+H12+H13+H14+H15+H16+H17+H18+H19+H20+H21+H25</f>
        <v>442009.2</v>
      </c>
      <c r="I10" s="30">
        <f>I11+I12+I13+I14+I15+I16+I17+I18+I19+I20+I21+I25</f>
        <v>20644.7</v>
      </c>
      <c r="J10" s="30">
        <f>J11+J12+J13+J14+J15+J16+J17+J18+J19+J20+J21+J25</f>
        <v>0</v>
      </c>
      <c r="K10" s="4"/>
    </row>
    <row r="11" spans="1:10" ht="75">
      <c r="A11" s="6" t="s">
        <v>40</v>
      </c>
      <c r="B11" s="10" t="s">
        <v>89</v>
      </c>
      <c r="C11" s="6" t="s">
        <v>34</v>
      </c>
      <c r="D11" s="8" t="s">
        <v>8</v>
      </c>
      <c r="E11" s="36">
        <v>44196</v>
      </c>
      <c r="F11" s="30">
        <f aca="true" t="shared" si="0" ref="F11:F25">SUM(G11:J11)</f>
        <v>81210.8</v>
      </c>
      <c r="G11" s="31"/>
      <c r="H11" s="31">
        <v>81210.8</v>
      </c>
      <c r="I11" s="31"/>
      <c r="J11" s="31"/>
    </row>
    <row r="12" spans="1:10" ht="30">
      <c r="A12" s="6" t="s">
        <v>7</v>
      </c>
      <c r="B12" s="10" t="s">
        <v>88</v>
      </c>
      <c r="C12" s="6" t="s">
        <v>34</v>
      </c>
      <c r="D12" s="8" t="s">
        <v>8</v>
      </c>
      <c r="E12" s="36">
        <v>44196</v>
      </c>
      <c r="F12" s="30">
        <f t="shared" si="0"/>
        <v>102850.7</v>
      </c>
      <c r="G12" s="31"/>
      <c r="H12" s="31">
        <v>102850.7</v>
      </c>
      <c r="I12" s="31"/>
      <c r="J12" s="31"/>
    </row>
    <row r="13" spans="1:10" ht="32.25" customHeight="1">
      <c r="A13" s="6" t="s">
        <v>41</v>
      </c>
      <c r="B13" s="11" t="s">
        <v>90</v>
      </c>
      <c r="C13" s="6" t="s">
        <v>34</v>
      </c>
      <c r="D13" s="8" t="s">
        <v>8</v>
      </c>
      <c r="E13" s="36">
        <v>44196</v>
      </c>
      <c r="F13" s="30">
        <f t="shared" si="0"/>
        <v>5972.4</v>
      </c>
      <c r="G13" s="31"/>
      <c r="H13" s="31">
        <v>5972.4</v>
      </c>
      <c r="I13" s="31"/>
      <c r="J13" s="31"/>
    </row>
    <row r="14" spans="1:10" ht="33" customHeight="1">
      <c r="A14" s="6" t="s">
        <v>42</v>
      </c>
      <c r="B14" s="10" t="s">
        <v>91</v>
      </c>
      <c r="C14" s="6" t="s">
        <v>34</v>
      </c>
      <c r="D14" s="8" t="s">
        <v>8</v>
      </c>
      <c r="E14" s="36">
        <v>44196</v>
      </c>
      <c r="F14" s="30">
        <f t="shared" si="0"/>
        <v>249617.2</v>
      </c>
      <c r="G14" s="31"/>
      <c r="H14" s="31">
        <v>249617.2</v>
      </c>
      <c r="I14" s="31"/>
      <c r="J14" s="31"/>
    </row>
    <row r="15" spans="1:10" ht="45.75" customHeight="1">
      <c r="A15" s="6" t="s">
        <v>43</v>
      </c>
      <c r="B15" s="10" t="s">
        <v>92</v>
      </c>
      <c r="C15" s="6" t="s">
        <v>76</v>
      </c>
      <c r="D15" s="8" t="s">
        <v>9</v>
      </c>
      <c r="E15" s="36">
        <v>44196</v>
      </c>
      <c r="F15" s="30">
        <f t="shared" si="0"/>
        <v>1442.7</v>
      </c>
      <c r="G15" s="31"/>
      <c r="H15" s="31">
        <v>1442.7</v>
      </c>
      <c r="I15" s="31"/>
      <c r="J15" s="31"/>
    </row>
    <row r="16" spans="1:10" ht="45">
      <c r="A16" s="6" t="s">
        <v>44</v>
      </c>
      <c r="B16" s="10" t="s">
        <v>93</v>
      </c>
      <c r="C16" s="6" t="s">
        <v>168</v>
      </c>
      <c r="D16" s="8" t="s">
        <v>8</v>
      </c>
      <c r="E16" s="36">
        <v>44196</v>
      </c>
      <c r="F16" s="30">
        <f t="shared" si="0"/>
        <v>4000</v>
      </c>
      <c r="G16" s="31"/>
      <c r="H16" s="31"/>
      <c r="I16" s="31">
        <v>4000</v>
      </c>
      <c r="J16" s="31"/>
    </row>
    <row r="17" spans="1:10" ht="45">
      <c r="A17" s="6" t="s">
        <v>45</v>
      </c>
      <c r="B17" s="10" t="s">
        <v>94</v>
      </c>
      <c r="C17" s="6" t="s">
        <v>34</v>
      </c>
      <c r="D17" s="8" t="s">
        <v>8</v>
      </c>
      <c r="E17" s="36">
        <v>44196</v>
      </c>
      <c r="F17" s="30">
        <f t="shared" si="0"/>
        <v>131617.9</v>
      </c>
      <c r="G17" s="31">
        <v>131617.9</v>
      </c>
      <c r="H17" s="31"/>
      <c r="I17" s="31"/>
      <c r="J17" s="31"/>
    </row>
    <row r="18" spans="1:10" ht="75">
      <c r="A18" s="6" t="s">
        <v>46</v>
      </c>
      <c r="B18" s="10" t="s">
        <v>95</v>
      </c>
      <c r="C18" s="6" t="s">
        <v>34</v>
      </c>
      <c r="D18" s="8" t="s">
        <v>8</v>
      </c>
      <c r="E18" s="36">
        <v>44196</v>
      </c>
      <c r="F18" s="30">
        <f t="shared" si="0"/>
        <v>915.4</v>
      </c>
      <c r="G18" s="31"/>
      <c r="H18" s="31">
        <v>915.4</v>
      </c>
      <c r="I18" s="31"/>
      <c r="J18" s="31"/>
    </row>
    <row r="19" spans="1:10" ht="35.25" customHeight="1">
      <c r="A19" s="6" t="s">
        <v>47</v>
      </c>
      <c r="B19" s="10" t="s">
        <v>96</v>
      </c>
      <c r="C19" s="6" t="s">
        <v>34</v>
      </c>
      <c r="D19" s="8" t="s">
        <v>8</v>
      </c>
      <c r="E19" s="36">
        <v>44196</v>
      </c>
      <c r="F19" s="30">
        <f t="shared" si="0"/>
        <v>10420.7</v>
      </c>
      <c r="G19" s="31">
        <v>10420.7</v>
      </c>
      <c r="H19" s="31"/>
      <c r="I19" s="31"/>
      <c r="J19" s="31"/>
    </row>
    <row r="20" spans="1:10" ht="43.5" customHeight="1">
      <c r="A20" s="6" t="s">
        <v>48</v>
      </c>
      <c r="B20" s="10" t="s">
        <v>97</v>
      </c>
      <c r="C20" s="6" t="s">
        <v>76</v>
      </c>
      <c r="D20" s="8" t="s">
        <v>8</v>
      </c>
      <c r="E20" s="36">
        <v>44196</v>
      </c>
      <c r="F20" s="30">
        <f t="shared" si="0"/>
        <v>12454</v>
      </c>
      <c r="G20" s="31">
        <v>12454</v>
      </c>
      <c r="H20" s="31"/>
      <c r="I20" s="31"/>
      <c r="J20" s="31"/>
    </row>
    <row r="21" spans="1:10" ht="60">
      <c r="A21" s="6" t="s">
        <v>49</v>
      </c>
      <c r="B21" s="10" t="s">
        <v>98</v>
      </c>
      <c r="C21" s="6" t="s">
        <v>168</v>
      </c>
      <c r="D21" s="8" t="s">
        <v>8</v>
      </c>
      <c r="E21" s="36">
        <v>44196</v>
      </c>
      <c r="F21" s="30">
        <f t="shared" si="0"/>
        <v>12202.9</v>
      </c>
      <c r="G21" s="31">
        <f>SUM(G22:G24)</f>
        <v>0</v>
      </c>
      <c r="H21" s="31">
        <f>SUM(H22:H24)</f>
        <v>0</v>
      </c>
      <c r="I21" s="31">
        <f>SUM(I22:I24)</f>
        <v>12202.9</v>
      </c>
      <c r="J21" s="31">
        <f>SUM(J22:J24)</f>
        <v>0</v>
      </c>
    </row>
    <row r="22" spans="1:10" ht="30">
      <c r="A22" s="6" t="s">
        <v>50</v>
      </c>
      <c r="B22" s="12" t="s">
        <v>99</v>
      </c>
      <c r="C22" s="23" t="s">
        <v>168</v>
      </c>
      <c r="D22" s="39" t="s">
        <v>8</v>
      </c>
      <c r="E22" s="37">
        <v>44196</v>
      </c>
      <c r="F22" s="32">
        <f t="shared" si="0"/>
        <v>302.9</v>
      </c>
      <c r="G22" s="33"/>
      <c r="H22" s="33"/>
      <c r="I22" s="33">
        <v>302.9</v>
      </c>
      <c r="J22" s="33"/>
    </row>
    <row r="23" spans="1:10" ht="30">
      <c r="A23" s="6" t="s">
        <v>51</v>
      </c>
      <c r="B23" s="12" t="s">
        <v>100</v>
      </c>
      <c r="C23" s="23" t="s">
        <v>168</v>
      </c>
      <c r="D23" s="39" t="s">
        <v>8</v>
      </c>
      <c r="E23" s="37">
        <v>44196</v>
      </c>
      <c r="F23" s="32">
        <f t="shared" si="0"/>
        <v>72</v>
      </c>
      <c r="G23" s="33"/>
      <c r="H23" s="33"/>
      <c r="I23" s="33">
        <v>72</v>
      </c>
      <c r="J23" s="33"/>
    </row>
    <row r="24" spans="1:10" ht="30">
      <c r="A24" s="6" t="s">
        <v>52</v>
      </c>
      <c r="B24" s="12" t="s">
        <v>101</v>
      </c>
      <c r="C24" s="23" t="s">
        <v>168</v>
      </c>
      <c r="D24" s="39" t="s">
        <v>8</v>
      </c>
      <c r="E24" s="37">
        <v>44196</v>
      </c>
      <c r="F24" s="32">
        <f t="shared" si="0"/>
        <v>11828</v>
      </c>
      <c r="G24" s="33"/>
      <c r="H24" s="33"/>
      <c r="I24" s="33">
        <v>11828</v>
      </c>
      <c r="J24" s="33"/>
    </row>
    <row r="25" spans="1:12" ht="45.75" customHeight="1">
      <c r="A25" s="6" t="s">
        <v>53</v>
      </c>
      <c r="B25" s="10" t="s">
        <v>102</v>
      </c>
      <c r="C25" s="6" t="s">
        <v>35</v>
      </c>
      <c r="D25" s="46" t="s">
        <v>8</v>
      </c>
      <c r="E25" s="36">
        <v>44196</v>
      </c>
      <c r="F25" s="30">
        <f t="shared" si="0"/>
        <v>4441.8</v>
      </c>
      <c r="G25" s="31"/>
      <c r="H25" s="31"/>
      <c r="I25" s="31">
        <f>SUM(I26:I52)</f>
        <v>4441.8</v>
      </c>
      <c r="J25" s="31">
        <f>SUM(J26:J52)</f>
        <v>0</v>
      </c>
      <c r="K25" s="20">
        <v>4441.8</v>
      </c>
      <c r="L25" s="5">
        <f>I25-K25</f>
        <v>0</v>
      </c>
    </row>
    <row r="26" spans="1:10" ht="57.75" customHeight="1">
      <c r="A26" s="6" t="s">
        <v>54</v>
      </c>
      <c r="B26" s="49" t="s">
        <v>103</v>
      </c>
      <c r="C26" s="23" t="s">
        <v>76</v>
      </c>
      <c r="D26" s="23" t="s">
        <v>21</v>
      </c>
      <c r="E26" s="37">
        <v>44196</v>
      </c>
      <c r="F26" s="32" t="s">
        <v>17</v>
      </c>
      <c r="G26" s="33"/>
      <c r="H26" s="33"/>
      <c r="I26" s="33"/>
      <c r="J26" s="33"/>
    </row>
    <row r="27" spans="1:10" ht="56.25" customHeight="1">
      <c r="A27" s="6" t="s">
        <v>55</v>
      </c>
      <c r="B27" s="54" t="s">
        <v>106</v>
      </c>
      <c r="C27" s="23" t="s">
        <v>76</v>
      </c>
      <c r="D27" s="23" t="s">
        <v>21</v>
      </c>
      <c r="E27" s="37">
        <v>44196</v>
      </c>
      <c r="F27" s="32" t="s">
        <v>17</v>
      </c>
      <c r="G27" s="33"/>
      <c r="H27" s="33"/>
      <c r="I27" s="33"/>
      <c r="J27" s="33"/>
    </row>
    <row r="28" spans="1:10" ht="72" customHeight="1">
      <c r="A28" s="6" t="s">
        <v>56</v>
      </c>
      <c r="B28" s="49" t="s">
        <v>104</v>
      </c>
      <c r="C28" s="23" t="s">
        <v>76</v>
      </c>
      <c r="D28" s="23" t="s">
        <v>21</v>
      </c>
      <c r="E28" s="37">
        <v>44196</v>
      </c>
      <c r="F28" s="32" t="s">
        <v>17</v>
      </c>
      <c r="G28" s="33"/>
      <c r="H28" s="33"/>
      <c r="I28" s="33"/>
      <c r="J28" s="33"/>
    </row>
    <row r="29" spans="1:10" ht="73.5" customHeight="1">
      <c r="A29" s="6" t="s">
        <v>57</v>
      </c>
      <c r="B29" s="12" t="s">
        <v>105</v>
      </c>
      <c r="C29" s="23" t="s">
        <v>167</v>
      </c>
      <c r="D29" s="23" t="s">
        <v>18</v>
      </c>
      <c r="E29" s="37">
        <v>44196</v>
      </c>
      <c r="F29" s="32">
        <f aca="true" t="shared" si="1" ref="F29:F38">SUM(G29:J29)</f>
        <v>1024.9</v>
      </c>
      <c r="G29" s="33"/>
      <c r="H29" s="33"/>
      <c r="I29" s="33">
        <v>1024.9</v>
      </c>
      <c r="J29" s="33"/>
    </row>
    <row r="30" spans="1:10" ht="63.75">
      <c r="A30" s="6" t="s">
        <v>58</v>
      </c>
      <c r="B30" s="12" t="s">
        <v>107</v>
      </c>
      <c r="C30" s="23" t="s">
        <v>169</v>
      </c>
      <c r="D30" s="24" t="s">
        <v>19</v>
      </c>
      <c r="E30" s="37">
        <v>44196</v>
      </c>
      <c r="F30" s="32">
        <f t="shared" si="1"/>
        <v>188.1</v>
      </c>
      <c r="G30" s="33"/>
      <c r="H30" s="33"/>
      <c r="I30" s="33">
        <v>188.1</v>
      </c>
      <c r="J30" s="33"/>
    </row>
    <row r="31" spans="1:10" ht="120">
      <c r="A31" s="6" t="s">
        <v>59</v>
      </c>
      <c r="B31" s="13" t="s">
        <v>108</v>
      </c>
      <c r="C31" s="23" t="s">
        <v>167</v>
      </c>
      <c r="D31" s="23" t="s">
        <v>74</v>
      </c>
      <c r="E31" s="37">
        <v>44104</v>
      </c>
      <c r="F31" s="32">
        <f t="shared" si="1"/>
        <v>1228.9</v>
      </c>
      <c r="G31" s="33"/>
      <c r="H31" s="33"/>
      <c r="I31" s="33">
        <v>1228.9</v>
      </c>
      <c r="J31" s="33"/>
    </row>
    <row r="32" spans="1:10" ht="60">
      <c r="A32" s="6" t="s">
        <v>60</v>
      </c>
      <c r="B32" s="12" t="s">
        <v>109</v>
      </c>
      <c r="C32" s="23" t="s">
        <v>167</v>
      </c>
      <c r="D32" s="23" t="s">
        <v>20</v>
      </c>
      <c r="E32" s="37">
        <v>44196</v>
      </c>
      <c r="F32" s="32">
        <f t="shared" si="1"/>
        <v>795.4</v>
      </c>
      <c r="G32" s="33"/>
      <c r="H32" s="33"/>
      <c r="I32" s="33">
        <v>795.4</v>
      </c>
      <c r="J32" s="33"/>
    </row>
    <row r="33" spans="1:10" ht="60">
      <c r="A33" s="59" t="s">
        <v>61</v>
      </c>
      <c r="B33" s="75" t="s">
        <v>110</v>
      </c>
      <c r="C33" s="23" t="s">
        <v>76</v>
      </c>
      <c r="D33" s="76" t="s">
        <v>22</v>
      </c>
      <c r="E33" s="74">
        <v>44043</v>
      </c>
      <c r="F33" s="32">
        <f t="shared" si="1"/>
        <v>688</v>
      </c>
      <c r="G33" s="33"/>
      <c r="H33" s="33"/>
      <c r="I33" s="33">
        <v>688</v>
      </c>
      <c r="J33" s="33"/>
    </row>
    <row r="34" spans="1:10" ht="25.5">
      <c r="A34" s="60"/>
      <c r="B34" s="75"/>
      <c r="C34" s="24" t="s">
        <v>214</v>
      </c>
      <c r="D34" s="76"/>
      <c r="E34" s="74"/>
      <c r="F34" s="32">
        <f t="shared" si="1"/>
        <v>6</v>
      </c>
      <c r="G34" s="33"/>
      <c r="H34" s="33"/>
      <c r="I34" s="33">
        <v>6</v>
      </c>
      <c r="J34" s="33"/>
    </row>
    <row r="35" spans="1:10" ht="75">
      <c r="A35" s="6" t="s">
        <v>62</v>
      </c>
      <c r="B35" s="14" t="s">
        <v>111</v>
      </c>
      <c r="C35" s="23" t="s">
        <v>76</v>
      </c>
      <c r="D35" s="23" t="s">
        <v>23</v>
      </c>
      <c r="E35" s="37">
        <v>44196</v>
      </c>
      <c r="F35" s="32">
        <f t="shared" si="1"/>
        <v>252.5</v>
      </c>
      <c r="G35" s="33"/>
      <c r="H35" s="33"/>
      <c r="I35" s="33">
        <v>252.5</v>
      </c>
      <c r="J35" s="33"/>
    </row>
    <row r="36" spans="1:10" ht="38.25">
      <c r="A36" s="6" t="s">
        <v>63</v>
      </c>
      <c r="B36" s="14" t="s">
        <v>112</v>
      </c>
      <c r="C36" s="24" t="s">
        <v>81</v>
      </c>
      <c r="D36" s="23" t="s">
        <v>28</v>
      </c>
      <c r="E36" s="37">
        <v>44196</v>
      </c>
      <c r="F36" s="32">
        <f t="shared" si="1"/>
        <v>24.5</v>
      </c>
      <c r="G36" s="33"/>
      <c r="H36" s="33"/>
      <c r="I36" s="33">
        <v>24.5</v>
      </c>
      <c r="J36" s="33"/>
    </row>
    <row r="37" spans="1:10" ht="45">
      <c r="A37" s="6" t="s">
        <v>176</v>
      </c>
      <c r="B37" s="14" t="s">
        <v>113</v>
      </c>
      <c r="C37" s="24" t="s">
        <v>81</v>
      </c>
      <c r="D37" s="23" t="s">
        <v>23</v>
      </c>
      <c r="E37" s="37">
        <v>44196</v>
      </c>
      <c r="F37" s="32">
        <f t="shared" si="1"/>
        <v>89.6</v>
      </c>
      <c r="G37" s="33"/>
      <c r="H37" s="33"/>
      <c r="I37" s="33">
        <v>89.6</v>
      </c>
      <c r="J37" s="33"/>
    </row>
    <row r="38" spans="1:10" ht="60">
      <c r="A38" s="6" t="s">
        <v>177</v>
      </c>
      <c r="B38" s="12" t="s">
        <v>114</v>
      </c>
      <c r="C38" s="23" t="s">
        <v>76</v>
      </c>
      <c r="D38" s="23" t="s">
        <v>24</v>
      </c>
      <c r="E38" s="37">
        <v>44135</v>
      </c>
      <c r="F38" s="32">
        <f t="shared" si="1"/>
        <v>23.4</v>
      </c>
      <c r="G38" s="33"/>
      <c r="H38" s="33"/>
      <c r="I38" s="33">
        <v>23.4</v>
      </c>
      <c r="J38" s="33"/>
    </row>
    <row r="39" spans="1:10" ht="15">
      <c r="A39" s="6" t="s">
        <v>178</v>
      </c>
      <c r="B39" s="77" t="s">
        <v>25</v>
      </c>
      <c r="C39" s="78"/>
      <c r="D39" s="79"/>
      <c r="E39" s="37"/>
      <c r="F39" s="32"/>
      <c r="G39" s="33"/>
      <c r="H39" s="33"/>
      <c r="I39" s="33"/>
      <c r="J39" s="33"/>
    </row>
    <row r="40" spans="1:10" ht="38.25" hidden="1">
      <c r="A40" s="6" t="s">
        <v>179</v>
      </c>
      <c r="B40" s="12" t="s">
        <v>115</v>
      </c>
      <c r="C40" s="24" t="s">
        <v>81</v>
      </c>
      <c r="D40" s="39" t="s">
        <v>8</v>
      </c>
      <c r="E40" s="37">
        <v>43889</v>
      </c>
      <c r="F40" s="32">
        <f aca="true" t="shared" si="2" ref="F40:F52">SUM(G40:J40)</f>
        <v>0</v>
      </c>
      <c r="G40" s="33"/>
      <c r="H40" s="33"/>
      <c r="I40" s="33"/>
      <c r="J40" s="33"/>
    </row>
    <row r="41" spans="1:10" ht="38.25">
      <c r="A41" s="6" t="s">
        <v>179</v>
      </c>
      <c r="B41" s="12" t="s">
        <v>157</v>
      </c>
      <c r="C41" s="24" t="s">
        <v>81</v>
      </c>
      <c r="D41" s="39" t="s">
        <v>8</v>
      </c>
      <c r="E41" s="37">
        <v>43889</v>
      </c>
      <c r="F41" s="32">
        <f t="shared" si="2"/>
        <v>6.4</v>
      </c>
      <c r="G41" s="33"/>
      <c r="H41" s="33"/>
      <c r="I41" s="33">
        <v>6.4</v>
      </c>
      <c r="J41" s="33"/>
    </row>
    <row r="42" spans="1:10" ht="38.25">
      <c r="A42" s="6" t="s">
        <v>180</v>
      </c>
      <c r="B42" s="12" t="s">
        <v>158</v>
      </c>
      <c r="C42" s="24" t="s">
        <v>81</v>
      </c>
      <c r="D42" s="39" t="s">
        <v>8</v>
      </c>
      <c r="E42" s="37">
        <v>43982</v>
      </c>
      <c r="F42" s="32">
        <f t="shared" si="2"/>
        <v>36</v>
      </c>
      <c r="G42" s="33"/>
      <c r="H42" s="33"/>
      <c r="I42" s="33">
        <v>36</v>
      </c>
      <c r="J42" s="33"/>
    </row>
    <row r="43" spans="1:10" ht="30">
      <c r="A43" s="6" t="s">
        <v>181</v>
      </c>
      <c r="B43" s="12" t="s">
        <v>159</v>
      </c>
      <c r="C43" s="24" t="s">
        <v>169</v>
      </c>
      <c r="D43" s="23" t="s">
        <v>30</v>
      </c>
      <c r="E43" s="37">
        <v>44012</v>
      </c>
      <c r="F43" s="32">
        <f t="shared" si="2"/>
        <v>11.6</v>
      </c>
      <c r="G43" s="33"/>
      <c r="H43" s="33"/>
      <c r="I43" s="33">
        <v>11.6</v>
      </c>
      <c r="J43" s="33"/>
    </row>
    <row r="44" spans="1:10" ht="30">
      <c r="A44" s="6" t="s">
        <v>182</v>
      </c>
      <c r="B44" s="12" t="s">
        <v>160</v>
      </c>
      <c r="C44" s="24" t="s">
        <v>169</v>
      </c>
      <c r="D44" s="39" t="s">
        <v>8</v>
      </c>
      <c r="E44" s="37">
        <v>44043</v>
      </c>
      <c r="F44" s="32">
        <f t="shared" si="2"/>
        <v>5</v>
      </c>
      <c r="G44" s="33"/>
      <c r="H44" s="33"/>
      <c r="I44" s="33">
        <v>5</v>
      </c>
      <c r="J44" s="33"/>
    </row>
    <row r="45" spans="1:10" ht="38.25">
      <c r="A45" s="6" t="s">
        <v>183</v>
      </c>
      <c r="B45" s="12" t="s">
        <v>161</v>
      </c>
      <c r="C45" s="24" t="s">
        <v>81</v>
      </c>
      <c r="D45" s="39" t="s">
        <v>8</v>
      </c>
      <c r="E45" s="37">
        <v>44135</v>
      </c>
      <c r="F45" s="32">
        <f t="shared" si="2"/>
        <v>12.2</v>
      </c>
      <c r="G45" s="33"/>
      <c r="H45" s="33"/>
      <c r="I45" s="33">
        <v>12.2</v>
      </c>
      <c r="J45" s="33"/>
    </row>
    <row r="46" spans="1:10" ht="30">
      <c r="A46" s="6" t="s">
        <v>184</v>
      </c>
      <c r="B46" s="12" t="s">
        <v>162</v>
      </c>
      <c r="C46" s="24" t="s">
        <v>169</v>
      </c>
      <c r="D46" s="39" t="s">
        <v>8</v>
      </c>
      <c r="E46" s="37">
        <v>44135</v>
      </c>
      <c r="F46" s="32">
        <f t="shared" si="2"/>
        <v>5</v>
      </c>
      <c r="G46" s="33"/>
      <c r="H46" s="33"/>
      <c r="I46" s="33">
        <f>5</f>
        <v>5</v>
      </c>
      <c r="J46" s="33"/>
    </row>
    <row r="47" spans="1:10" ht="38.25">
      <c r="A47" s="6" t="s">
        <v>185</v>
      </c>
      <c r="B47" s="12" t="s">
        <v>163</v>
      </c>
      <c r="C47" s="24" t="s">
        <v>81</v>
      </c>
      <c r="D47" s="39" t="s">
        <v>8</v>
      </c>
      <c r="E47" s="37">
        <v>44165</v>
      </c>
      <c r="F47" s="32">
        <f t="shared" si="2"/>
        <v>3</v>
      </c>
      <c r="G47" s="33"/>
      <c r="H47" s="33"/>
      <c r="I47" s="33">
        <v>3</v>
      </c>
      <c r="J47" s="33"/>
    </row>
    <row r="48" spans="1:10" ht="38.25">
      <c r="A48" s="6" t="s">
        <v>186</v>
      </c>
      <c r="B48" s="12" t="s">
        <v>164</v>
      </c>
      <c r="C48" s="24" t="s">
        <v>81</v>
      </c>
      <c r="D48" s="39" t="s">
        <v>8</v>
      </c>
      <c r="E48" s="37">
        <v>44196</v>
      </c>
      <c r="F48" s="32">
        <f t="shared" si="2"/>
        <v>13.6</v>
      </c>
      <c r="G48" s="33"/>
      <c r="H48" s="33"/>
      <c r="I48" s="33">
        <v>13.6</v>
      </c>
      <c r="J48" s="33"/>
    </row>
    <row r="49" spans="1:10" ht="38.25">
      <c r="A49" s="59" t="s">
        <v>187</v>
      </c>
      <c r="B49" s="70" t="s">
        <v>165</v>
      </c>
      <c r="C49" s="24" t="s">
        <v>81</v>
      </c>
      <c r="D49" s="71" t="s">
        <v>8</v>
      </c>
      <c r="E49" s="37">
        <v>44196</v>
      </c>
      <c r="F49" s="32">
        <f t="shared" si="2"/>
        <v>3.8</v>
      </c>
      <c r="G49" s="33"/>
      <c r="H49" s="33"/>
      <c r="I49" s="33">
        <v>3.8</v>
      </c>
      <c r="J49" s="33"/>
    </row>
    <row r="50" spans="1:10" ht="25.5">
      <c r="A50" s="61"/>
      <c r="B50" s="70"/>
      <c r="C50" s="24" t="s">
        <v>169</v>
      </c>
      <c r="D50" s="71"/>
      <c r="E50" s="37">
        <v>44196</v>
      </c>
      <c r="F50" s="32">
        <f t="shared" si="2"/>
        <v>5</v>
      </c>
      <c r="G50" s="33"/>
      <c r="H50" s="33"/>
      <c r="I50" s="33">
        <f>5</f>
        <v>5</v>
      </c>
      <c r="J50" s="33"/>
    </row>
    <row r="51" spans="1:10" ht="38.25" hidden="1">
      <c r="A51" s="6" t="s">
        <v>52</v>
      </c>
      <c r="B51" s="12" t="s">
        <v>116</v>
      </c>
      <c r="C51" s="24" t="s">
        <v>81</v>
      </c>
      <c r="D51" s="39" t="s">
        <v>8</v>
      </c>
      <c r="E51" s="37">
        <v>44196</v>
      </c>
      <c r="F51" s="32">
        <f t="shared" si="2"/>
        <v>0</v>
      </c>
      <c r="G51" s="33"/>
      <c r="H51" s="33"/>
      <c r="I51" s="33"/>
      <c r="J51" s="33"/>
    </row>
    <row r="52" spans="1:10" ht="38.25">
      <c r="A52" s="6" t="s">
        <v>188</v>
      </c>
      <c r="B52" s="12" t="s">
        <v>166</v>
      </c>
      <c r="C52" s="24" t="s">
        <v>81</v>
      </c>
      <c r="D52" s="39" t="s">
        <v>8</v>
      </c>
      <c r="E52" s="37">
        <v>44196</v>
      </c>
      <c r="F52" s="32">
        <f t="shared" si="2"/>
        <v>18.9</v>
      </c>
      <c r="G52" s="33"/>
      <c r="H52" s="33"/>
      <c r="I52" s="33">
        <v>18.9</v>
      </c>
      <c r="J52" s="33"/>
    </row>
    <row r="53" spans="1:10" ht="45">
      <c r="A53" s="6" t="s">
        <v>189</v>
      </c>
      <c r="B53" s="10" t="s">
        <v>147</v>
      </c>
      <c r="C53" s="6" t="s">
        <v>76</v>
      </c>
      <c r="D53" s="8" t="s">
        <v>22</v>
      </c>
      <c r="E53" s="36">
        <v>44043</v>
      </c>
      <c r="F53" s="30" t="s">
        <v>69</v>
      </c>
      <c r="G53" s="31" t="s">
        <v>69</v>
      </c>
      <c r="H53" s="31" t="s">
        <v>69</v>
      </c>
      <c r="I53" s="31" t="s">
        <v>69</v>
      </c>
      <c r="J53" s="31" t="s">
        <v>69</v>
      </c>
    </row>
    <row r="54" spans="1:10" ht="55.5" customHeight="1">
      <c r="A54" s="6" t="s">
        <v>190</v>
      </c>
      <c r="B54" s="10" t="s">
        <v>149</v>
      </c>
      <c r="C54" s="6" t="s">
        <v>167</v>
      </c>
      <c r="D54" s="8" t="s">
        <v>20</v>
      </c>
      <c r="E54" s="36">
        <v>44175</v>
      </c>
      <c r="F54" s="30" t="s">
        <v>69</v>
      </c>
      <c r="G54" s="31" t="s">
        <v>69</v>
      </c>
      <c r="H54" s="31" t="s">
        <v>69</v>
      </c>
      <c r="I54" s="31" t="s">
        <v>69</v>
      </c>
      <c r="J54" s="31" t="s">
        <v>69</v>
      </c>
    </row>
    <row r="55" spans="1:10" ht="31.5">
      <c r="A55" s="6" t="s">
        <v>191</v>
      </c>
      <c r="B55" s="9" t="s">
        <v>117</v>
      </c>
      <c r="C55" s="22" t="s">
        <v>170</v>
      </c>
      <c r="D55" s="22" t="s">
        <v>69</v>
      </c>
      <c r="E55" s="27" t="s">
        <v>4</v>
      </c>
      <c r="F55" s="30">
        <f>SUM(G55:J55)</f>
        <v>288817.10000000003</v>
      </c>
      <c r="G55" s="30">
        <f>SUM(G56:G65)</f>
        <v>97803.90000000001</v>
      </c>
      <c r="H55" s="30">
        <f>SUM(H56:H65)</f>
        <v>191013.2</v>
      </c>
      <c r="I55" s="30">
        <f>SUM(I56:I65)</f>
        <v>0</v>
      </c>
      <c r="J55" s="30">
        <f>SUM(J56:J65)</f>
        <v>0</v>
      </c>
    </row>
    <row r="56" spans="1:10" ht="60">
      <c r="A56" s="6" t="s">
        <v>192</v>
      </c>
      <c r="B56" s="10" t="s">
        <v>118</v>
      </c>
      <c r="C56" s="6" t="s">
        <v>167</v>
      </c>
      <c r="D56" s="8" t="s">
        <v>26</v>
      </c>
      <c r="E56" s="36">
        <v>44196</v>
      </c>
      <c r="F56" s="30">
        <f aca="true" t="shared" si="3" ref="F56:F65">SUM(G56:J56)</f>
        <v>56301.6</v>
      </c>
      <c r="G56" s="31"/>
      <c r="H56" s="31">
        <v>56301.6</v>
      </c>
      <c r="I56" s="31"/>
      <c r="J56" s="31"/>
    </row>
    <row r="57" spans="1:10" ht="57" customHeight="1">
      <c r="A57" s="6" t="s">
        <v>193</v>
      </c>
      <c r="B57" s="10" t="s">
        <v>122</v>
      </c>
      <c r="C57" s="6" t="s">
        <v>167</v>
      </c>
      <c r="D57" s="8" t="s">
        <v>10</v>
      </c>
      <c r="E57" s="36">
        <v>44196</v>
      </c>
      <c r="F57" s="30">
        <f t="shared" si="3"/>
        <v>14253.2</v>
      </c>
      <c r="G57" s="31"/>
      <c r="H57" s="31">
        <v>14253.2</v>
      </c>
      <c r="I57" s="31"/>
      <c r="J57" s="31"/>
    </row>
    <row r="58" spans="1:10" ht="30">
      <c r="A58" s="6" t="s">
        <v>194</v>
      </c>
      <c r="B58" s="10" t="s">
        <v>123</v>
      </c>
      <c r="C58" s="6" t="s">
        <v>167</v>
      </c>
      <c r="D58" s="8" t="s">
        <v>11</v>
      </c>
      <c r="E58" s="36">
        <v>44196</v>
      </c>
      <c r="F58" s="30">
        <f t="shared" si="3"/>
        <v>10474.8</v>
      </c>
      <c r="G58" s="31"/>
      <c r="H58" s="31">
        <v>10474.8</v>
      </c>
      <c r="I58" s="31"/>
      <c r="J58" s="31"/>
    </row>
    <row r="59" spans="1:10" ht="60">
      <c r="A59" s="6" t="s">
        <v>195</v>
      </c>
      <c r="B59" s="10" t="s">
        <v>124</v>
      </c>
      <c r="C59" s="6" t="s">
        <v>167</v>
      </c>
      <c r="D59" s="8" t="s">
        <v>26</v>
      </c>
      <c r="E59" s="36">
        <v>44196</v>
      </c>
      <c r="F59" s="30">
        <f t="shared" si="3"/>
        <v>310.1</v>
      </c>
      <c r="G59" s="31">
        <v>310.1</v>
      </c>
      <c r="H59" s="31"/>
      <c r="I59" s="31"/>
      <c r="J59" s="31"/>
    </row>
    <row r="60" spans="1:10" ht="75">
      <c r="A60" s="6" t="s">
        <v>196</v>
      </c>
      <c r="B60" s="15" t="s">
        <v>125</v>
      </c>
      <c r="C60" s="6" t="s">
        <v>167</v>
      </c>
      <c r="D60" s="8" t="s">
        <v>84</v>
      </c>
      <c r="E60" s="36">
        <v>44196</v>
      </c>
      <c r="F60" s="30">
        <f t="shared" si="3"/>
        <v>1534.7</v>
      </c>
      <c r="G60" s="31"/>
      <c r="H60" s="31">
        <v>1534.7</v>
      </c>
      <c r="I60" s="31"/>
      <c r="J60" s="31"/>
    </row>
    <row r="61" spans="1:10" ht="90">
      <c r="A61" s="6" t="s">
        <v>64</v>
      </c>
      <c r="B61" s="15" t="s">
        <v>126</v>
      </c>
      <c r="C61" s="6" t="s">
        <v>167</v>
      </c>
      <c r="D61" s="8" t="s">
        <v>12</v>
      </c>
      <c r="E61" s="36">
        <v>44196</v>
      </c>
      <c r="F61" s="30">
        <f t="shared" si="3"/>
        <v>72021.4</v>
      </c>
      <c r="G61" s="31"/>
      <c r="H61" s="31">
        <f>1064.4+70957</f>
        <v>72021.4</v>
      </c>
      <c r="I61" s="31"/>
      <c r="J61" s="31"/>
    </row>
    <row r="62" spans="1:10" ht="45">
      <c r="A62" s="6" t="s">
        <v>197</v>
      </c>
      <c r="B62" s="15" t="s">
        <v>127</v>
      </c>
      <c r="C62" s="6" t="s">
        <v>167</v>
      </c>
      <c r="D62" s="8" t="s">
        <v>27</v>
      </c>
      <c r="E62" s="36">
        <v>44196</v>
      </c>
      <c r="F62" s="30">
        <f t="shared" si="3"/>
        <v>10105.4</v>
      </c>
      <c r="G62" s="31"/>
      <c r="H62" s="31">
        <v>10105.4</v>
      </c>
      <c r="I62" s="31"/>
      <c r="J62" s="31"/>
    </row>
    <row r="63" spans="1:10" ht="75">
      <c r="A63" s="6" t="s">
        <v>198</v>
      </c>
      <c r="B63" s="15" t="s">
        <v>128</v>
      </c>
      <c r="C63" s="6" t="s">
        <v>167</v>
      </c>
      <c r="D63" s="8" t="s">
        <v>27</v>
      </c>
      <c r="E63" s="36">
        <v>44196</v>
      </c>
      <c r="F63" s="30">
        <f t="shared" si="3"/>
        <v>68652.3</v>
      </c>
      <c r="G63" s="31">
        <v>68652.3</v>
      </c>
      <c r="H63" s="31"/>
      <c r="I63" s="31"/>
      <c r="J63" s="31"/>
    </row>
    <row r="64" spans="1:10" ht="45">
      <c r="A64" s="6" t="s">
        <v>65</v>
      </c>
      <c r="B64" s="10" t="s">
        <v>129</v>
      </c>
      <c r="C64" s="6" t="s">
        <v>167</v>
      </c>
      <c r="D64" s="8" t="s">
        <v>27</v>
      </c>
      <c r="E64" s="36">
        <v>44196</v>
      </c>
      <c r="F64" s="30">
        <f t="shared" si="3"/>
        <v>28841.5</v>
      </c>
      <c r="G64" s="31">
        <v>28841.5</v>
      </c>
      <c r="H64" s="31"/>
      <c r="I64" s="31"/>
      <c r="J64" s="31"/>
    </row>
    <row r="65" spans="1:10" ht="75">
      <c r="A65" s="6" t="s">
        <v>66</v>
      </c>
      <c r="B65" s="10" t="s">
        <v>130</v>
      </c>
      <c r="C65" s="6" t="s">
        <v>167</v>
      </c>
      <c r="D65" s="8" t="s">
        <v>85</v>
      </c>
      <c r="E65" s="36">
        <v>44196</v>
      </c>
      <c r="F65" s="30">
        <f t="shared" si="3"/>
        <v>26322.1</v>
      </c>
      <c r="G65" s="31"/>
      <c r="H65" s="31">
        <v>26322.1</v>
      </c>
      <c r="I65" s="31"/>
      <c r="J65" s="31"/>
    </row>
    <row r="66" spans="1:10" ht="75">
      <c r="A66" s="6" t="s">
        <v>199</v>
      </c>
      <c r="B66" s="10" t="s">
        <v>148</v>
      </c>
      <c r="C66" s="6" t="s">
        <v>167</v>
      </c>
      <c r="D66" s="8" t="s">
        <v>74</v>
      </c>
      <c r="E66" s="36">
        <v>44044</v>
      </c>
      <c r="F66" s="30" t="s">
        <v>69</v>
      </c>
      <c r="G66" s="31" t="s">
        <v>69</v>
      </c>
      <c r="H66" s="31" t="s">
        <v>69</v>
      </c>
      <c r="I66" s="31" t="s">
        <v>69</v>
      </c>
      <c r="J66" s="31" t="s">
        <v>69</v>
      </c>
    </row>
    <row r="67" spans="1:11" s="2" customFormat="1" ht="27" customHeight="1">
      <c r="A67" s="6" t="s">
        <v>67</v>
      </c>
      <c r="B67" s="16" t="s">
        <v>131</v>
      </c>
      <c r="C67" s="25" t="s">
        <v>169</v>
      </c>
      <c r="D67" s="22" t="s">
        <v>69</v>
      </c>
      <c r="E67" s="27" t="s">
        <v>4</v>
      </c>
      <c r="F67" s="30">
        <f aca="true" t="shared" si="4" ref="F67:F73">SUM(G67:J67)</f>
        <v>87363</v>
      </c>
      <c r="G67" s="30">
        <f>G68+G74</f>
        <v>0</v>
      </c>
      <c r="H67" s="30">
        <f>H68+H74</f>
        <v>75776.4</v>
      </c>
      <c r="I67" s="30">
        <f>I68+I74</f>
        <v>1927</v>
      </c>
      <c r="J67" s="30">
        <f>J68+J74</f>
        <v>9659.6</v>
      </c>
      <c r="K67" s="4"/>
    </row>
    <row r="68" spans="1:12" ht="30">
      <c r="A68" s="6" t="s">
        <v>200</v>
      </c>
      <c r="B68" s="10" t="s">
        <v>132</v>
      </c>
      <c r="C68" s="6" t="s">
        <v>169</v>
      </c>
      <c r="D68" s="8" t="s">
        <v>14</v>
      </c>
      <c r="E68" s="36">
        <v>44196</v>
      </c>
      <c r="F68" s="30">
        <f t="shared" si="4"/>
        <v>87363</v>
      </c>
      <c r="G68" s="31"/>
      <c r="H68" s="31">
        <f>SUM(H69:H73)</f>
        <v>75776.4</v>
      </c>
      <c r="I68" s="31">
        <f>SUM(I69:I73)</f>
        <v>1927</v>
      </c>
      <c r="J68" s="31">
        <f>SUM(J69:J73)</f>
        <v>9659.6</v>
      </c>
      <c r="K68" s="5">
        <v>75776.4</v>
      </c>
      <c r="L68" s="5">
        <v>1927</v>
      </c>
    </row>
    <row r="69" spans="1:10" ht="45">
      <c r="A69" s="6" t="s">
        <v>68</v>
      </c>
      <c r="B69" s="12" t="s">
        <v>150</v>
      </c>
      <c r="C69" s="23" t="s">
        <v>169</v>
      </c>
      <c r="D69" s="39" t="s">
        <v>14</v>
      </c>
      <c r="E69" s="37">
        <v>44196</v>
      </c>
      <c r="F69" s="32">
        <f t="shared" si="4"/>
        <v>894</v>
      </c>
      <c r="G69" s="33"/>
      <c r="H69" s="33"/>
      <c r="I69" s="33">
        <v>890.5</v>
      </c>
      <c r="J69" s="33">
        <v>3.5</v>
      </c>
    </row>
    <row r="70" spans="1:10" ht="31.5" customHeight="1">
      <c r="A70" s="6" t="s">
        <v>201</v>
      </c>
      <c r="B70" s="47" t="s">
        <v>217</v>
      </c>
      <c r="C70" s="23" t="s">
        <v>169</v>
      </c>
      <c r="D70" s="39" t="s">
        <v>14</v>
      </c>
      <c r="E70" s="37">
        <v>44196</v>
      </c>
      <c r="F70" s="32">
        <f t="shared" si="4"/>
        <v>86419</v>
      </c>
      <c r="G70" s="33"/>
      <c r="H70" s="33">
        <f>73062.8+4.2+890.5+1818.9</f>
        <v>75776.4</v>
      </c>
      <c r="I70" s="33">
        <v>986.5</v>
      </c>
      <c r="J70" s="33">
        <f>7831.7+1782.3+42.1</f>
        <v>9656.1</v>
      </c>
    </row>
    <row r="71" spans="1:10" ht="45" hidden="1">
      <c r="A71" s="6" t="s">
        <v>202</v>
      </c>
      <c r="B71" s="47" t="s">
        <v>151</v>
      </c>
      <c r="C71" s="23" t="s">
        <v>169</v>
      </c>
      <c r="D71" s="39" t="s">
        <v>14</v>
      </c>
      <c r="E71" s="37">
        <v>44196</v>
      </c>
      <c r="F71" s="32">
        <f t="shared" si="4"/>
        <v>0</v>
      </c>
      <c r="G71" s="33"/>
      <c r="H71" s="33"/>
      <c r="I71" s="33"/>
      <c r="J71" s="33"/>
    </row>
    <row r="72" spans="1:10" ht="45" hidden="1">
      <c r="A72" s="6" t="s">
        <v>203</v>
      </c>
      <c r="B72" s="47" t="s">
        <v>152</v>
      </c>
      <c r="C72" s="23" t="s">
        <v>169</v>
      </c>
      <c r="D72" s="39" t="s">
        <v>13</v>
      </c>
      <c r="E72" s="37">
        <v>44196</v>
      </c>
      <c r="F72" s="32">
        <f t="shared" si="4"/>
        <v>0</v>
      </c>
      <c r="G72" s="33"/>
      <c r="H72" s="33"/>
      <c r="I72" s="33"/>
      <c r="J72" s="33"/>
    </row>
    <row r="73" spans="1:10" ht="45">
      <c r="A73" s="6" t="s">
        <v>204</v>
      </c>
      <c r="B73" s="47" t="s">
        <v>216</v>
      </c>
      <c r="C73" s="23" t="s">
        <v>169</v>
      </c>
      <c r="D73" s="39" t="s">
        <v>14</v>
      </c>
      <c r="E73" s="37">
        <v>44196</v>
      </c>
      <c r="F73" s="32">
        <f t="shared" si="4"/>
        <v>50</v>
      </c>
      <c r="G73" s="33"/>
      <c r="H73" s="33"/>
      <c r="I73" s="33">
        <v>50</v>
      </c>
      <c r="J73" s="33"/>
    </row>
    <row r="74" spans="1:10" ht="58.5" customHeight="1">
      <c r="A74" s="6" t="s">
        <v>205</v>
      </c>
      <c r="B74" s="10" t="s">
        <v>133</v>
      </c>
      <c r="C74" s="6" t="s">
        <v>169</v>
      </c>
      <c r="D74" s="48" t="s">
        <v>221</v>
      </c>
      <c r="E74" s="36">
        <v>44196</v>
      </c>
      <c r="F74" s="30" t="s">
        <v>17</v>
      </c>
      <c r="G74" s="31"/>
      <c r="H74" s="31"/>
      <c r="I74" s="31"/>
      <c r="J74" s="31"/>
    </row>
    <row r="75" spans="1:10" ht="36" customHeight="1">
      <c r="A75" s="6" t="s">
        <v>206</v>
      </c>
      <c r="B75" s="17" t="s">
        <v>139</v>
      </c>
      <c r="C75" s="22" t="s">
        <v>170</v>
      </c>
      <c r="D75" s="22" t="s">
        <v>69</v>
      </c>
      <c r="E75" s="27" t="s">
        <v>4</v>
      </c>
      <c r="F75" s="30">
        <f aca="true" t="shared" si="5" ref="F75:F82">SUM(G75:J75)</f>
        <v>2225.6</v>
      </c>
      <c r="G75" s="30">
        <f>SUM(G76:G82)</f>
        <v>43.7</v>
      </c>
      <c r="H75" s="30">
        <f>SUM(H76:H82)</f>
        <v>0</v>
      </c>
      <c r="I75" s="30">
        <f>SUM(I76:I82)</f>
        <v>2051.9</v>
      </c>
      <c r="J75" s="30">
        <f>SUM(J76:J82)</f>
        <v>130</v>
      </c>
    </row>
    <row r="76" spans="1:10" ht="39" customHeight="1">
      <c r="A76" s="59" t="s">
        <v>222</v>
      </c>
      <c r="B76" s="73" t="s">
        <v>134</v>
      </c>
      <c r="C76" s="26" t="s">
        <v>81</v>
      </c>
      <c r="D76" s="72" t="s">
        <v>36</v>
      </c>
      <c r="E76" s="36">
        <v>44196</v>
      </c>
      <c r="F76" s="30">
        <f t="shared" si="5"/>
        <v>13.1</v>
      </c>
      <c r="G76" s="31"/>
      <c r="H76" s="31"/>
      <c r="I76" s="31">
        <v>13.1</v>
      </c>
      <c r="J76" s="31"/>
    </row>
    <row r="77" spans="1:10" ht="43.5" customHeight="1">
      <c r="A77" s="60"/>
      <c r="B77" s="73"/>
      <c r="C77" s="26" t="s">
        <v>169</v>
      </c>
      <c r="D77" s="72"/>
      <c r="E77" s="36">
        <v>44196</v>
      </c>
      <c r="F77" s="30">
        <f t="shared" si="5"/>
        <v>895.7</v>
      </c>
      <c r="G77" s="31"/>
      <c r="H77" s="31"/>
      <c r="I77" s="31">
        <v>765.7</v>
      </c>
      <c r="J77" s="31">
        <v>130</v>
      </c>
    </row>
    <row r="78" spans="1:10" ht="45">
      <c r="A78" s="6" t="s">
        <v>223</v>
      </c>
      <c r="B78" s="10" t="s">
        <v>135</v>
      </c>
      <c r="C78" s="6" t="s">
        <v>136</v>
      </c>
      <c r="D78" s="8" t="s">
        <v>79</v>
      </c>
      <c r="E78" s="36">
        <v>44196</v>
      </c>
      <c r="F78" s="30">
        <f t="shared" si="5"/>
        <v>0</v>
      </c>
      <c r="G78" s="31"/>
      <c r="H78" s="31"/>
      <c r="I78" s="31"/>
      <c r="J78" s="31"/>
    </row>
    <row r="79" spans="1:10" ht="45">
      <c r="A79" s="6" t="s">
        <v>207</v>
      </c>
      <c r="B79" s="10" t="s">
        <v>137</v>
      </c>
      <c r="C79" s="6" t="s">
        <v>82</v>
      </c>
      <c r="D79" s="8" t="s">
        <v>75</v>
      </c>
      <c r="E79" s="36">
        <v>44196</v>
      </c>
      <c r="F79" s="30">
        <f t="shared" si="5"/>
        <v>1273.1</v>
      </c>
      <c r="G79" s="31"/>
      <c r="H79" s="31"/>
      <c r="I79" s="31">
        <v>1273.1</v>
      </c>
      <c r="J79" s="31"/>
    </row>
    <row r="80" spans="1:10" ht="45">
      <c r="A80" s="6" t="s">
        <v>208</v>
      </c>
      <c r="B80" s="10" t="s">
        <v>138</v>
      </c>
      <c r="C80" s="6" t="s">
        <v>171</v>
      </c>
      <c r="D80" s="48" t="s">
        <v>80</v>
      </c>
      <c r="E80" s="36">
        <v>44196</v>
      </c>
      <c r="F80" s="30">
        <f t="shared" si="5"/>
        <v>0</v>
      </c>
      <c r="G80" s="31"/>
      <c r="H80" s="31"/>
      <c r="I80" s="31"/>
      <c r="J80" s="31"/>
    </row>
    <row r="81" spans="1:10" ht="45">
      <c r="A81" s="6" t="s">
        <v>209</v>
      </c>
      <c r="B81" s="10" t="s">
        <v>140</v>
      </c>
      <c r="C81" s="6" t="s">
        <v>172</v>
      </c>
      <c r="D81" s="8" t="s">
        <v>37</v>
      </c>
      <c r="E81" s="36">
        <v>44196</v>
      </c>
      <c r="F81" s="30">
        <f t="shared" si="5"/>
        <v>0</v>
      </c>
      <c r="G81" s="31"/>
      <c r="H81" s="31"/>
      <c r="I81" s="31"/>
      <c r="J81" s="31"/>
    </row>
    <row r="82" spans="1:10" ht="90">
      <c r="A82" s="6" t="s">
        <v>210</v>
      </c>
      <c r="B82" s="10" t="s">
        <v>141</v>
      </c>
      <c r="C82" s="6" t="s">
        <v>76</v>
      </c>
      <c r="D82" s="8" t="s">
        <v>8</v>
      </c>
      <c r="E82" s="36">
        <v>44196</v>
      </c>
      <c r="F82" s="30">
        <f t="shared" si="5"/>
        <v>43.7</v>
      </c>
      <c r="G82" s="31">
        <v>43.7</v>
      </c>
      <c r="H82" s="31"/>
      <c r="I82" s="31"/>
      <c r="J82" s="31"/>
    </row>
    <row r="83" spans="1:10" ht="42.75" customHeight="1">
      <c r="A83" s="6" t="s">
        <v>211</v>
      </c>
      <c r="B83" s="10" t="s">
        <v>218</v>
      </c>
      <c r="C83" s="6" t="s">
        <v>82</v>
      </c>
      <c r="D83" s="46" t="s">
        <v>75</v>
      </c>
      <c r="E83" s="36">
        <v>44196</v>
      </c>
      <c r="F83" s="30" t="s">
        <v>69</v>
      </c>
      <c r="G83" s="31" t="s">
        <v>69</v>
      </c>
      <c r="H83" s="31" t="s">
        <v>69</v>
      </c>
      <c r="I83" s="31" t="s">
        <v>69</v>
      </c>
      <c r="J83" s="31" t="s">
        <v>69</v>
      </c>
    </row>
    <row r="84" spans="1:10" ht="28.5">
      <c r="A84" s="6" t="s">
        <v>77</v>
      </c>
      <c r="B84" s="16" t="s">
        <v>142</v>
      </c>
      <c r="C84" s="22" t="s">
        <v>170</v>
      </c>
      <c r="D84" s="22" t="s">
        <v>69</v>
      </c>
      <c r="E84" s="27" t="s">
        <v>4</v>
      </c>
      <c r="F84" s="30">
        <f>F85</f>
        <v>37816.8</v>
      </c>
      <c r="G84" s="30">
        <f>G85</f>
        <v>0</v>
      </c>
      <c r="H84" s="30">
        <f>H85</f>
        <v>32638.100000000002</v>
      </c>
      <c r="I84" s="30">
        <f>I85</f>
        <v>5178.7</v>
      </c>
      <c r="J84" s="30">
        <f>J85</f>
        <v>0</v>
      </c>
    </row>
    <row r="85" spans="1:10" ht="30">
      <c r="A85" s="6" t="s">
        <v>70</v>
      </c>
      <c r="B85" s="10" t="s">
        <v>143</v>
      </c>
      <c r="C85" s="6" t="s">
        <v>168</v>
      </c>
      <c r="D85" s="8" t="s">
        <v>16</v>
      </c>
      <c r="E85" s="36">
        <v>44196</v>
      </c>
      <c r="F85" s="30">
        <f aca="true" t="shared" si="6" ref="F85:F92">SUM(G85:J85)</f>
        <v>37816.8</v>
      </c>
      <c r="G85" s="31">
        <f>SUM(G86:G91)</f>
        <v>0</v>
      </c>
      <c r="H85" s="31">
        <f>SUM(H86:H91)</f>
        <v>32638.100000000002</v>
      </c>
      <c r="I85" s="31">
        <f>SUM(I86:I91)</f>
        <v>5178.7</v>
      </c>
      <c r="J85" s="31">
        <f>SUM(J86:J91)</f>
        <v>0</v>
      </c>
    </row>
    <row r="86" spans="1:10" ht="60" hidden="1">
      <c r="A86" s="6" t="s">
        <v>71</v>
      </c>
      <c r="B86" s="12" t="s">
        <v>144</v>
      </c>
      <c r="C86" s="23" t="s">
        <v>33</v>
      </c>
      <c r="D86" s="39" t="s">
        <v>16</v>
      </c>
      <c r="E86" s="37">
        <v>44196</v>
      </c>
      <c r="F86" s="32">
        <f t="shared" si="6"/>
        <v>0</v>
      </c>
      <c r="G86" s="33"/>
      <c r="H86" s="33"/>
      <c r="I86" s="33"/>
      <c r="J86" s="33"/>
    </row>
    <row r="87" spans="1:10" ht="30">
      <c r="A87" s="6" t="s">
        <v>78</v>
      </c>
      <c r="B87" s="47" t="s">
        <v>219</v>
      </c>
      <c r="C87" s="23" t="s">
        <v>168</v>
      </c>
      <c r="D87" s="39" t="s">
        <v>16</v>
      </c>
      <c r="E87" s="37">
        <v>44196</v>
      </c>
      <c r="F87" s="32">
        <f t="shared" si="6"/>
        <v>359.7</v>
      </c>
      <c r="G87" s="33"/>
      <c r="H87" s="33">
        <v>0</v>
      </c>
      <c r="I87" s="33">
        <f>345.3+14.4</f>
        <v>359.7</v>
      </c>
      <c r="J87" s="33"/>
    </row>
    <row r="88" spans="1:10" ht="30">
      <c r="A88" s="6" t="s">
        <v>212</v>
      </c>
      <c r="B88" s="47" t="s">
        <v>220</v>
      </c>
      <c r="C88" s="23" t="s">
        <v>168</v>
      </c>
      <c r="D88" s="39" t="s">
        <v>16</v>
      </c>
      <c r="E88" s="37">
        <v>44196</v>
      </c>
      <c r="F88" s="32">
        <f t="shared" si="6"/>
        <v>37457.100000000006</v>
      </c>
      <c r="G88" s="33"/>
      <c r="H88" s="33">
        <f>30109.7+2528.4</f>
        <v>32638.100000000002</v>
      </c>
      <c r="I88" s="33">
        <f>3378.6+22.8+1329.5+88.1</f>
        <v>4819</v>
      </c>
      <c r="J88" s="33"/>
    </row>
    <row r="89" spans="1:10" ht="123.75" customHeight="1" hidden="1">
      <c r="A89" s="6" t="s">
        <v>72</v>
      </c>
      <c r="B89" s="47" t="s">
        <v>145</v>
      </c>
      <c r="C89" s="23" t="s">
        <v>213</v>
      </c>
      <c r="D89" s="39" t="s">
        <v>16</v>
      </c>
      <c r="E89" s="37">
        <v>44196</v>
      </c>
      <c r="F89" s="32">
        <f t="shared" si="6"/>
        <v>0</v>
      </c>
      <c r="G89" s="33"/>
      <c r="H89" s="33"/>
      <c r="I89" s="33"/>
      <c r="J89" s="33"/>
    </row>
    <row r="90" spans="1:10" ht="60" hidden="1">
      <c r="A90" s="6" t="s">
        <v>73</v>
      </c>
      <c r="B90" s="12" t="s">
        <v>146</v>
      </c>
      <c r="C90" s="23" t="s">
        <v>33</v>
      </c>
      <c r="D90" s="39" t="s">
        <v>16</v>
      </c>
      <c r="E90" s="37">
        <v>44196</v>
      </c>
      <c r="F90" s="32">
        <f t="shared" si="6"/>
        <v>0</v>
      </c>
      <c r="G90" s="33"/>
      <c r="H90" s="33"/>
      <c r="I90" s="33"/>
      <c r="J90" s="33"/>
    </row>
    <row r="91" spans="1:10" ht="60" hidden="1">
      <c r="A91" s="6" t="s">
        <v>86</v>
      </c>
      <c r="B91" s="47" t="s">
        <v>173</v>
      </c>
      <c r="C91" s="23" t="s">
        <v>33</v>
      </c>
      <c r="D91" s="39" t="s">
        <v>13</v>
      </c>
      <c r="E91" s="37">
        <v>44196</v>
      </c>
      <c r="F91" s="32">
        <f t="shared" si="6"/>
        <v>0</v>
      </c>
      <c r="G91" s="33"/>
      <c r="H91" s="33"/>
      <c r="I91" s="33"/>
      <c r="J91" s="33"/>
    </row>
    <row r="92" spans="1:10" ht="21" customHeight="1">
      <c r="A92" s="65" t="s">
        <v>224</v>
      </c>
      <c r="B92" s="62" t="s">
        <v>15</v>
      </c>
      <c r="C92" s="27" t="s">
        <v>4</v>
      </c>
      <c r="D92" s="27" t="s">
        <v>4</v>
      </c>
      <c r="E92" s="27" t="s">
        <v>4</v>
      </c>
      <c r="F92" s="30">
        <f t="shared" si="6"/>
        <v>1033369.0000000001</v>
      </c>
      <c r="G92" s="34">
        <f>SUM(G93:G98)</f>
        <v>252340.2</v>
      </c>
      <c r="H92" s="34">
        <f>SUM(H93:H98)</f>
        <v>741436.9000000001</v>
      </c>
      <c r="I92" s="34">
        <f>SUM(I93:I98)</f>
        <v>29802.299999999996</v>
      </c>
      <c r="J92" s="34">
        <f>SUM(J93:J98)</f>
        <v>9789.6</v>
      </c>
    </row>
    <row r="93" spans="1:10" ht="45" customHeight="1">
      <c r="A93" s="66"/>
      <c r="B93" s="63"/>
      <c r="C93" s="22" t="s">
        <v>156</v>
      </c>
      <c r="D93" s="27" t="s">
        <v>4</v>
      </c>
      <c r="E93" s="27" t="s">
        <v>4</v>
      </c>
      <c r="F93" s="30">
        <f aca="true" t="shared" si="7" ref="F93:F98">SUM(G93:J93)</f>
        <v>943616.5000000002</v>
      </c>
      <c r="G93" s="30">
        <f>G91+G89+G88+G87+G86+G85+G82+G76+G65+G64+G63+G62+G61+G60+G59+G58+G57+G56+G52+G49+G48+G47+G45+G42+G41+G38+G37+G36+G35+G33+G32+G31+G29+G28+G27+G26+G21+G20+G19+G18+G17+G16+G15+G14+G13+G12+G11</f>
        <v>252340.2</v>
      </c>
      <c r="H93" s="30">
        <f>H91+H89+H88+H87+H86+H82+H76+H65+H64+H63+H62+H61+H60+H59+H58+H57+H56+H52+H49+H48+H47+H45+H42+H41+H38+H37+H36+H35+H33+H32+H31+H29+H28+H27+H26+H21+H20+H19+H18+H17+H16+H15+H14+H13+H12+H11</f>
        <v>665660.5000000001</v>
      </c>
      <c r="I93" s="30">
        <f>I91+I89+I88+I87+I86+I82+I76+I65+I64+I63+I62+I61+I60+I59+I58+I57+I56+I52+I49+I48+I47+I45+I42+I41+I38+I37+I36+I35+I33+I32+I31+I29+I28+I27+I26+I21+I20+I19+I18+I17+I16+I15+I14+I13+I12+I11</f>
        <v>25615.8</v>
      </c>
      <c r="J93" s="30">
        <f>J91+J89+J88+J87+J86+J85+J82+J76+J65+J64+J63+J62+J61+J60+J59+J58+J57+J56+J52+J49+J48+J47+J45+J42+J41+J38+J37+J36+J35+J33+J32+J31+J29+J28+J27+J26+J21+J20+J19+J18+J17+J16+J15+J14+J13+J12+J11</f>
        <v>0</v>
      </c>
    </row>
    <row r="94" spans="1:10" ht="32.25" customHeight="1">
      <c r="A94" s="66"/>
      <c r="B94" s="63"/>
      <c r="C94" s="22" t="s">
        <v>153</v>
      </c>
      <c r="D94" s="27" t="s">
        <v>4</v>
      </c>
      <c r="E94" s="27" t="s">
        <v>4</v>
      </c>
      <c r="F94" s="30">
        <f t="shared" si="7"/>
        <v>88479.4</v>
      </c>
      <c r="G94" s="30">
        <f>G77+G68+G50+G46+G44+G43+G34+G30</f>
        <v>0</v>
      </c>
      <c r="H94" s="30">
        <f>H77+H68+H50+H46+H44+H43+H34+H30</f>
        <v>75776.4</v>
      </c>
      <c r="I94" s="30">
        <f>I77+I68+I50+I46+I44+I43+I34+I30</f>
        <v>2913.3999999999996</v>
      </c>
      <c r="J94" s="30">
        <f>J77+J68+J50+J46+J44+J43+J34+J30</f>
        <v>9789.6</v>
      </c>
    </row>
    <row r="95" spans="1:10" ht="42.75">
      <c r="A95" s="66"/>
      <c r="B95" s="63"/>
      <c r="C95" s="22" t="s">
        <v>175</v>
      </c>
      <c r="D95" s="27" t="s">
        <v>4</v>
      </c>
      <c r="E95" s="27" t="s">
        <v>4</v>
      </c>
      <c r="F95" s="30">
        <f t="shared" si="7"/>
        <v>1273.1</v>
      </c>
      <c r="G95" s="30">
        <f>G79</f>
        <v>0</v>
      </c>
      <c r="H95" s="30">
        <f>H79</f>
        <v>0</v>
      </c>
      <c r="I95" s="30">
        <f>I79</f>
        <v>1273.1</v>
      </c>
      <c r="J95" s="30">
        <f>J79</f>
        <v>0</v>
      </c>
    </row>
    <row r="96" spans="1:10" ht="28.5">
      <c r="A96" s="66"/>
      <c r="B96" s="63"/>
      <c r="C96" s="22" t="s">
        <v>174</v>
      </c>
      <c r="D96" s="27" t="s">
        <v>4</v>
      </c>
      <c r="E96" s="27" t="s">
        <v>4</v>
      </c>
      <c r="F96" s="30">
        <f t="shared" si="7"/>
        <v>0</v>
      </c>
      <c r="G96" s="30">
        <f>G78</f>
        <v>0</v>
      </c>
      <c r="H96" s="30">
        <f>H78</f>
        <v>0</v>
      </c>
      <c r="I96" s="30">
        <f>I78</f>
        <v>0</v>
      </c>
      <c r="J96" s="30">
        <f>J78</f>
        <v>0</v>
      </c>
    </row>
    <row r="97" spans="1:10" ht="28.5">
      <c r="A97" s="66"/>
      <c r="B97" s="63"/>
      <c r="C97" s="22" t="s">
        <v>155</v>
      </c>
      <c r="D97" s="27" t="s">
        <v>4</v>
      </c>
      <c r="E97" s="27" t="s">
        <v>4</v>
      </c>
      <c r="F97" s="30">
        <f t="shared" si="7"/>
        <v>0</v>
      </c>
      <c r="G97" s="30">
        <f>G81</f>
        <v>0</v>
      </c>
      <c r="H97" s="30">
        <f>H81</f>
        <v>0</v>
      </c>
      <c r="I97" s="30">
        <f>I81</f>
        <v>0</v>
      </c>
      <c r="J97" s="30">
        <f>J81</f>
        <v>0</v>
      </c>
    </row>
    <row r="98" spans="1:10" ht="34.5" customHeight="1">
      <c r="A98" s="67"/>
      <c r="B98" s="64"/>
      <c r="C98" s="22" t="s">
        <v>154</v>
      </c>
      <c r="D98" s="27" t="s">
        <v>4</v>
      </c>
      <c r="E98" s="27" t="s">
        <v>4</v>
      </c>
      <c r="F98" s="30">
        <f t="shared" si="7"/>
        <v>0</v>
      </c>
      <c r="G98" s="30">
        <f>G80</f>
        <v>0</v>
      </c>
      <c r="H98" s="30">
        <f>H80</f>
        <v>0</v>
      </c>
      <c r="I98" s="30">
        <f>I80</f>
        <v>0</v>
      </c>
      <c r="J98" s="30">
        <f>J80</f>
        <v>0</v>
      </c>
    </row>
    <row r="99" ht="53.25" customHeight="1"/>
    <row r="100" spans="2:10" ht="36" customHeight="1">
      <c r="B100" s="41" t="s">
        <v>38</v>
      </c>
      <c r="C100" s="42"/>
      <c r="D100" s="43"/>
      <c r="E100" s="42"/>
      <c r="F100" s="44"/>
      <c r="G100" s="45"/>
      <c r="H100" s="69" t="s">
        <v>39</v>
      </c>
      <c r="I100" s="69"/>
      <c r="J100" s="69"/>
    </row>
    <row r="101" spans="1:10" ht="15">
      <c r="A101" s="52"/>
      <c r="B101" s="18"/>
      <c r="C101" s="28"/>
      <c r="D101" s="28"/>
      <c r="E101" s="28"/>
      <c r="F101" s="35"/>
      <c r="G101" s="35"/>
      <c r="H101" s="35"/>
      <c r="I101" s="35"/>
      <c r="J101" s="35"/>
    </row>
    <row r="102" spans="1:11" s="2" customFormat="1" ht="24" customHeight="1">
      <c r="A102" s="53"/>
      <c r="B102" s="19"/>
      <c r="C102" s="19"/>
      <c r="D102" s="19"/>
      <c r="E102" s="19"/>
      <c r="F102" s="29"/>
      <c r="G102" s="29"/>
      <c r="H102" s="29"/>
      <c r="I102" s="29"/>
      <c r="J102" s="29"/>
      <c r="K102" s="4"/>
    </row>
    <row r="103" spans="2:6" ht="15">
      <c r="B103" s="20"/>
      <c r="D103" s="20"/>
      <c r="F103" s="21"/>
    </row>
    <row r="104" spans="2:6" ht="35.25" customHeight="1">
      <c r="B104" s="20"/>
      <c r="D104" s="20"/>
      <c r="F104" s="21"/>
    </row>
  </sheetData>
  <sheetProtection/>
  <mergeCells count="24">
    <mergeCell ref="A1:J1"/>
    <mergeCell ref="A4:J4"/>
    <mergeCell ref="A5:J5"/>
    <mergeCell ref="A7:A8"/>
    <mergeCell ref="E7:E8"/>
    <mergeCell ref="D7:D8"/>
    <mergeCell ref="F7:J7"/>
    <mergeCell ref="C7:C8"/>
    <mergeCell ref="F2:J2"/>
    <mergeCell ref="H100:J100"/>
    <mergeCell ref="B49:B50"/>
    <mergeCell ref="D49:D50"/>
    <mergeCell ref="D76:D77"/>
    <mergeCell ref="B76:B77"/>
    <mergeCell ref="E33:E34"/>
    <mergeCell ref="B33:B34"/>
    <mergeCell ref="D33:D34"/>
    <mergeCell ref="B39:D39"/>
    <mergeCell ref="A76:A77"/>
    <mergeCell ref="A49:A50"/>
    <mergeCell ref="A33:A34"/>
    <mergeCell ref="B92:B98"/>
    <mergeCell ref="A92:A98"/>
    <mergeCell ref="B7:B8"/>
  </mergeCells>
  <printOptions/>
  <pageMargins left="0.2362204724409449" right="0.15748031496062992" top="0.72" bottom="0.1968503937007874" header="0.68" footer="0.1968503937007874"/>
  <pageSetup fitToHeight="6" horizontalDpi="600" verticalDpi="600" orientation="landscape" paperSize="9" scale="71" r:id="rId1"/>
  <headerFooter>
    <oddHeader>&amp;C
</oddHeader>
    <oddFooter>&amp;C&amp;P</oddFooter>
  </headerFooter>
  <rowBreaks count="4" manualBreakCount="4">
    <brk id="22" max="9" man="1"/>
    <brk id="54" max="9" man="1"/>
    <brk id="66" max="9" man="1"/>
    <brk id="8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Polutova</cp:lastModifiedBy>
  <cp:lastPrinted>2019-09-30T07:23:39Z</cp:lastPrinted>
  <dcterms:created xsi:type="dcterms:W3CDTF">2013-10-08T10:40:44Z</dcterms:created>
  <dcterms:modified xsi:type="dcterms:W3CDTF">2020-10-14T08:52:23Z</dcterms:modified>
  <cp:category/>
  <cp:version/>
  <cp:contentType/>
  <cp:contentStatus/>
</cp:coreProperties>
</file>